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65" yWindow="15" windowWidth="7305" windowHeight="12795" tabRatio="879" firstSheet="3" activeTab="5"/>
  </bookViews>
  <sheets>
    <sheet name="т1 " sheetId="91" state="hidden" r:id="rId1"/>
    <sheet name="т2" sheetId="96" state="hidden" r:id="rId2"/>
    <sheet name="т3" sheetId="97" state="hidden" r:id="rId3"/>
    <sheet name="т4 " sheetId="98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т2!$23:$23</definedName>
    <definedName name="_xlnm.Print_Titles" localSheetId="2">т3!$7:$7</definedName>
    <definedName name="_xlnm.Print_Titles" localSheetId="3">'т4 '!#REF!</definedName>
    <definedName name="_xlnm.Print_Titles" localSheetId="4">т5!$7:$7</definedName>
    <definedName name="_xlnm.Print_Titles" localSheetId="5">т6!$4:$4</definedName>
    <definedName name="_xlnm.Print_Area" localSheetId="0">'т1 '!$A$1:$P$53</definedName>
    <definedName name="_xlnm.Print_Area" localSheetId="1">т2!$A$17:$P$27</definedName>
    <definedName name="_xlnm.Print_Area" localSheetId="2">т3!$A$1:$P$16</definedName>
    <definedName name="_xlnm.Print_Area" localSheetId="3">'т4 '!$A$1:$P$32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A11" i="98" l="1"/>
  <c r="A8" i="98"/>
  <c r="P25" i="98" l="1"/>
  <c r="P27" i="98" l="1"/>
  <c r="P28" i="98" l="1"/>
  <c r="D10" i="100" l="1"/>
  <c r="O31" i="98" l="1"/>
  <c r="P31" i="98" s="1"/>
  <c r="P30" i="98"/>
  <c r="P29" i="98"/>
  <c r="P26" i="98"/>
  <c r="D25" i="100" l="1"/>
  <c r="P32" i="98"/>
  <c r="P23" i="101" l="1"/>
  <c r="P10" i="101"/>
  <c r="P9" i="101"/>
  <c r="P26" i="101" l="1"/>
  <c r="P38" i="91" l="1"/>
  <c r="P24" i="91"/>
  <c r="P23" i="91"/>
  <c r="I24" i="91"/>
  <c r="I23" i="91"/>
  <c r="C20" i="96" l="1"/>
  <c r="J20" i="96"/>
  <c r="A15" i="100" l="1"/>
  <c r="C4" i="101" l="1"/>
  <c r="C20" i="98"/>
  <c r="C4" i="97"/>
  <c r="I26" i="96"/>
  <c r="I27" i="96" s="1"/>
  <c r="A12" i="100"/>
  <c r="A7" i="100"/>
  <c r="A9" i="100"/>
  <c r="A10" i="100"/>
  <c r="A13" i="100"/>
  <c r="A14" i="100"/>
  <c r="A6" i="100"/>
  <c r="I52" i="91"/>
  <c r="I51" i="91"/>
  <c r="I40" i="91"/>
  <c r="I38" i="91"/>
  <c r="I36" i="91"/>
  <c r="I35" i="91"/>
  <c r="I28" i="91"/>
  <c r="I27" i="91"/>
  <c r="I53" i="91" l="1"/>
  <c r="P26" i="96"/>
  <c r="P27" i="96" s="1"/>
  <c r="J4" i="101" l="1"/>
  <c r="J20" i="98"/>
  <c r="J4" i="97"/>
  <c r="P52" i="91" l="1"/>
  <c r="P36" i="91" l="1"/>
  <c r="P35" i="91"/>
  <c r="D19" i="100" l="1"/>
  <c r="D20" i="100" s="1"/>
  <c r="D21" i="100" l="1"/>
  <c r="D24" i="100" s="1"/>
  <c r="D22" i="100" s="1"/>
  <c r="P28" i="91"/>
  <c r="P27" i="91"/>
  <c r="P53" i="91" s="1"/>
</calcChain>
</file>

<file path=xl/sharedStrings.xml><?xml version="1.0" encoding="utf-8"?>
<sst xmlns="http://schemas.openxmlformats.org/spreadsheetml/2006/main" count="826" uniqueCount="200">
  <si>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</si>
  <si>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</si>
  <si>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</si>
  <si>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</si>
  <si>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</si>
  <si>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</si>
  <si>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</si>
  <si>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</si>
  <si>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</si>
  <si>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</si>
  <si>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</si>
  <si>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</si>
  <si>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</si>
  <si>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</si>
  <si>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</si>
  <si>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</si>
  <si>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Проектные работы </t>
  </si>
  <si>
    <t>количество ячеек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</si>
  <si>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</si>
  <si>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</si>
  <si>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</si>
  <si>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</si>
  <si>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</si>
  <si>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</si>
  <si>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</si>
  <si>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</si>
  <si>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</si>
  <si>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</si>
  <si>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</si>
  <si>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</si>
  <si>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</si>
  <si>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</si>
  <si>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</si>
  <si>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</si>
  <si>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</si>
  <si>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</si>
  <si>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</si>
  <si>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</si>
  <si>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</si>
  <si>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</si>
  <si>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</si>
  <si>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</si>
  <si>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</si>
  <si>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</si>
  <si>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</si>
  <si>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</si>
  <si>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</si>
  <si>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</si>
  <si>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</si>
  <si>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</si>
  <si>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</si>
  <si>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</si>
  <si>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</si>
  <si>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</si>
  <si>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</si>
  <si>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</si>
  <si>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</si>
  <si>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</si>
  <si>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</si>
  <si>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</si>
  <si>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</si>
  <si>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</si>
  <si>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</si>
  <si>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</si>
  <si>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</si>
  <si>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</si>
  <si>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</si>
  <si>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</si>
  <si>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</si>
  <si>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</si>
  <si>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</si>
  <si>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</si>
  <si>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</si>
  <si>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</si>
  <si>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</si>
  <si>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</si>
  <si>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</si>
  <si>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</si>
  <si>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</si>
  <si>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</si>
  <si>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</si>
  <si>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</si>
  <si>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</si>
  <si>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</si>
  <si>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</si>
  <si>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</si>
  <si>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</si>
  <si>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</si>
  <si>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</si>
  <si>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</si>
  <si>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</si>
  <si>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</si>
  <si>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</si>
  <si>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</si>
  <si>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описание прочих элементов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</si>
  <si>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</si>
  <si>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</si>
  <si>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</si>
  <si>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</si>
  <si>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</si>
  <si>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</si>
  <si>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</si>
  <si>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</si>
  <si>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</si>
  <si>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</si>
  <si>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</si>
  <si>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</si>
  <si>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тип, номинальная мощность, количество обмоток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</si>
  <si>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</si>
  <si>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</si>
  <si>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</si>
  <si>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</si>
  <si>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</si>
  <si>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</si>
  <si>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</si>
  <si>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</si>
  <si>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</si>
  <si>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</si>
  <si>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</si>
  <si>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</si>
  <si>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</si>
  <si>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</si>
  <si>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</si>
  <si>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</si>
  <si>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ОПУ блочно-модульного исполнения; ЗРУ блочно-модульного исполнения.</t>
  </si>
  <si>
    <t>ОПУ; ЗРУ. Внутриплощадочные сети, общепод-станционные системы</t>
  </si>
  <si>
    <t xml:space="preserve"> ПС открытого типа</t>
  </si>
  <si>
    <t>1.4</t>
  </si>
  <si>
    <t>Принятые индексы дефляторы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</si>
  <si>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</si>
  <si>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</si>
  <si>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</si>
  <si>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</si>
  <si>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</si>
  <si>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</si>
  <si>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</si>
  <si>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</si>
  <si>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</si>
  <si>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</si>
  <si>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</si>
  <si>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</si>
  <si>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(подпись)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</si>
  <si>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</si>
  <si>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Чеченэнерго</t>
  </si>
  <si>
    <t>Составил: Начальник СДО УКС АО "Чеченэнерго"</t>
  </si>
  <si>
    <t>Басханов Т.Н.</t>
  </si>
  <si>
    <t>Утвержденные плановые значения показателей приведены в соответствии с Приказом Минэнерго России от 22.12.2016 №1384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</si>
  <si>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</si>
  <si>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</si>
  <si>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 полное наименование субъекта электроэнергетики</t>
  </si>
  <si>
    <t>трансформатор ТДН-40000</t>
  </si>
  <si>
    <t>Чеченская Республика</t>
  </si>
  <si>
    <t>Тип инвестиционного проекта:     Строительство</t>
  </si>
  <si>
    <t>Идентификатор инвестиционного проекта: I_Che165</t>
  </si>
  <si>
    <t>Наименование инвестиционного проекта:  Реконструкция ВЛ 110 кВ ПС Наурская - ПС  №84 (Л-185) с заменой существующего провода АС-150 на АС-185 по трассе протяжённостью 40,2 км.</t>
  </si>
  <si>
    <t>Год раскрытия информации:  2019 год</t>
  </si>
  <si>
    <t>НДС 20%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</si>
  <si>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</si>
  <si>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УНЦ ВЛ 0,4-750 кВ на строительно-монтажные работы без опор и провода </t>
  </si>
  <si>
    <t>110(150)</t>
  </si>
  <si>
    <t>1 км</t>
  </si>
  <si>
    <t xml:space="preserve">УНЦ опор ВЛ 0,4-750 кВ </t>
  </si>
  <si>
    <t>одноцепная, все типы опор за исключением многогранных</t>
  </si>
  <si>
    <t xml:space="preserve">УНЦ провода ВЛ 0,4-750 кВ </t>
  </si>
  <si>
    <t>Сечение фазного провода 185 мм2</t>
  </si>
  <si>
    <t>Л5-05</t>
  </si>
  <si>
    <t>УНЦ ОКГТ</t>
  </si>
  <si>
    <t>ОКГТ-24/62кН</t>
  </si>
  <si>
    <t>О1-01-1</t>
  </si>
  <si>
    <t xml:space="preserve">Затраты на проектно-изыскательские работы по ВЛ </t>
  </si>
  <si>
    <t>Протяженность до 50 км</t>
  </si>
  <si>
    <t xml:space="preserve">1 ед. </t>
  </si>
  <si>
    <t>П3-17</t>
  </si>
  <si>
    <t>Наименование и реквизиты документа, согласно которому сформированы технические характеристики (параметры) инвестиционного проекта ОТР 10.02.2019</t>
  </si>
  <si>
    <t>2</t>
  </si>
  <si>
    <t xml:space="preserve">Идентификатор инвестиционного проекта: </t>
  </si>
  <si>
    <t>I_Che165</t>
  </si>
  <si>
    <t>Л1-04-1</t>
  </si>
  <si>
    <t>Л3-04-1</t>
  </si>
  <si>
    <t>Л3-04-3</t>
  </si>
  <si>
    <t>одноцепная, многогранные опоры</t>
  </si>
  <si>
    <t>одно цепная линия, все типы опор за исключением многогранных  АС-185</t>
  </si>
  <si>
    <t>1км</t>
  </si>
  <si>
    <t>Л1-04-3</t>
  </si>
  <si>
    <t>1.5</t>
  </si>
  <si>
    <t>1.6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</si>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</sst>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  <xf numFmtId="9" fontId="41" fillId="0" borderId="0" applyFont="0" applyFill="0" applyBorder="0" applyAlignment="0" applyProtection="0"/>
    <xf numFmtId="168" fontId="47" fillId="0" borderId="0"/>
  </cellStyleXfs>
  <cellXfs count="19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49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4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1" fontId="0" fillId="0" borderId="10" xfId="5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0" xfId="54" applyNumberFormat="1" applyFont="1" applyBorder="1" applyAlignment="1">
      <alignment horizontal="center" vertical="center"/>
    </xf>
    <xf numFmtId="2" fontId="42" fillId="24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49" fontId="42" fillId="0" borderId="0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42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 wrapText="1"/>
    </xf>
    <xf numFmtId="0" fontId="49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9" fillId="0" borderId="0" xfId="0" applyFont="1" applyAlignment="1">
      <alignment horizontal="center"/>
    </xf>
    <xf numFmtId="49" fontId="49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6" fillId="0" borderId="1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center"/>
    </xf>
    <xf numFmtId="0" fontId="2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left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vertical="center"/>
    </xf>
    <xf numFmtId="3" fontId="3" fillId="26" borderId="10" xfId="0" applyNumberFormat="1" applyFont="1" applyFill="1" applyBorder="1" applyAlignment="1">
      <alignment horizontal="center" vertical="center" wrapText="1"/>
    </xf>
    <xf numFmtId="164" fontId="3" fillId="26" borderId="10" xfId="0" applyNumberFormat="1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 wrapText="1"/>
    </xf>
    <xf numFmtId="0" fontId="4" fillId="26" borderId="10" xfId="0" applyFont="1" applyFill="1" applyBorder="1" applyAlignment="1">
      <alignment horizontal="center" vertical="center" wrapText="1"/>
    </xf>
    <xf numFmtId="2" fontId="3" fillId="26" borderId="10" xfId="0" applyNumberFormat="1" applyFont="1" applyFill="1" applyBorder="1" applyAlignment="1">
      <alignment horizontal="center" vertical="center"/>
    </xf>
    <xf numFmtId="2" fontId="3" fillId="26" borderId="10" xfId="0" applyNumberFormat="1" applyFont="1" applyFill="1" applyBorder="1" applyAlignment="1">
      <alignment horizontal="center" vertical="center" wrapText="1"/>
    </xf>
    <xf numFmtId="0" fontId="3" fillId="26" borderId="10" xfId="52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vertical="center"/>
    </xf>
    <xf numFmtId="3" fontId="3" fillId="26" borderId="10" xfId="0" applyNumberFormat="1" applyFont="1" applyFill="1" applyBorder="1" applyAlignment="1">
      <alignment horizontal="center" vertical="center"/>
    </xf>
    <xf numFmtId="164" fontId="3" fillId="26" borderId="10" xfId="0" applyNumberFormat="1" applyFont="1" applyFill="1" applyBorder="1" applyAlignment="1">
      <alignment horizontal="center" vertical="center"/>
    </xf>
    <xf numFmtId="0" fontId="3" fillId="26" borderId="10" xfId="0" quotePrefix="1" applyFont="1" applyFill="1" applyBorder="1" applyAlignment="1">
      <alignment horizontal="center" vertical="center" wrapText="1"/>
    </xf>
    <xf numFmtId="4" fontId="3" fillId="26" borderId="10" xfId="0" applyNumberFormat="1" applyFont="1" applyFill="1" applyBorder="1" applyAlignment="1">
      <alignment horizontal="center" vertical="center" wrapText="1"/>
    </xf>
    <xf numFmtId="4" fontId="3" fillId="26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52" applyFont="1" applyFill="1" applyAlignment="1"/>
    <xf numFmtId="0" fontId="3" fillId="0" borderId="0" xfId="53" applyFont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170" fontId="26" fillId="0" borderId="10" xfId="37" applyNumberFormat="1" applyFont="1" applyFill="1" applyBorder="1" applyAlignment="1">
      <alignment horizontal="center" vertical="center"/>
    </xf>
    <xf numFmtId="0" fontId="23" fillId="0" borderId="10" xfId="37" applyFont="1" applyBorder="1" applyAlignment="1">
      <alignment horizontal="center" vertical="center"/>
    </xf>
    <xf numFmtId="169" fontId="23" fillId="0" borderId="10" xfId="37" applyNumberFormat="1" applyFont="1" applyFill="1" applyBorder="1" applyAlignment="1">
      <alignment horizontal="center" vertical="center"/>
    </xf>
    <xf numFmtId="0" fontId="23" fillId="0" borderId="10" xfId="37" applyFont="1" applyFill="1" applyBorder="1" applyAlignment="1">
      <alignment horizontal="center" vertical="center"/>
    </xf>
    <xf numFmtId="170" fontId="23" fillId="0" borderId="10" xfId="37" applyNumberFormat="1" applyFont="1" applyFill="1" applyBorder="1" applyAlignment="1">
      <alignment horizontal="center" vertical="center"/>
    </xf>
    <xf numFmtId="0" fontId="3" fillId="26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26" borderId="11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50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center"/>
    </xf>
    <xf numFmtId="0" fontId="36" fillId="0" borderId="16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left"/>
    </xf>
    <xf numFmtId="0" fontId="3" fillId="0" borderId="0" xfId="53" applyFont="1" applyAlignment="1">
      <alignment horizontal="left" vertical="center"/>
    </xf>
    <xf numFmtId="0" fontId="4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49" fontId="42" fillId="0" borderId="0" xfId="0" applyNumberFormat="1" applyFont="1" applyFill="1" applyBorder="1" applyAlignment="1">
      <alignment horizontal="left" vertical="center"/>
    </xf>
    <xf numFmtId="0" fontId="3" fillId="0" borderId="11" xfId="52" applyFont="1" applyFill="1" applyBorder="1" applyAlignment="1">
      <alignment horizontal="left" vertical="center" wrapText="1"/>
    </xf>
    <xf numFmtId="0" fontId="3" fillId="0" borderId="13" xfId="52" applyFont="1" applyFill="1" applyBorder="1" applyAlignment="1">
      <alignment horizontal="left" vertical="center" wrapText="1"/>
    </xf>
    <xf numFmtId="0" fontId="3" fillId="0" borderId="12" xfId="52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31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="70" zoomScaleNormal="70" zoomScaleSheetLayoutView="85" workbookViewId="0">
      <selection activeCell="D23" sqref="D23"/>
    </sheetView>
  </sheetViews>
  <sheetFormatPr defaultColWidth="9" defaultRowHeight="15.75" x14ac:dyDescent="0.25"/>
  <cols>
    <col min="1" max="1" width="8.625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43" t="s">
        <v>48</v>
      </c>
    </row>
    <row r="2" spans="1:33" ht="18.75" x14ac:dyDescent="0.3">
      <c r="P2" s="44" t="s">
        <v>46</v>
      </c>
    </row>
    <row r="3" spans="1:33" ht="18.75" x14ac:dyDescent="0.3">
      <c r="P3" s="44" t="s">
        <v>47</v>
      </c>
    </row>
    <row r="4" spans="1:33" ht="57" customHeight="1" x14ac:dyDescent="0.25">
      <c r="A4" s="160" t="s">
        <v>49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50"/>
      <c r="R4" s="50"/>
      <c r="S4" s="50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62" t="s">
        <v>143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x14ac:dyDescent="0.25">
      <c r="A7" s="163" t="s">
        <v>149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51"/>
      <c r="R7" s="51"/>
      <c r="S7" s="5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64" t="s">
        <v>155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52"/>
      <c r="R8" s="52"/>
      <c r="S8" s="5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18.75" x14ac:dyDescent="0.3">
      <c r="A9" s="166" t="s">
        <v>154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52"/>
      <c r="R9" s="52"/>
      <c r="S9" s="52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140" t="s">
        <v>175</v>
      </c>
      <c r="B10" s="140"/>
      <c r="C10" s="140"/>
      <c r="D10" s="140" t="s">
        <v>176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169" t="s">
        <v>146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52"/>
      <c r="R11" s="52"/>
      <c r="S11" s="52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65" t="s">
        <v>147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167" t="s">
        <v>142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167" t="s">
        <v>152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68" t="s">
        <v>148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</row>
    <row r="17" spans="1:17" ht="15" customHeight="1" x14ac:dyDescent="0.25">
      <c r="A17" s="157" t="s">
        <v>0</v>
      </c>
      <c r="B17" s="158" t="s">
        <v>2</v>
      </c>
      <c r="C17" s="153" t="s">
        <v>44</v>
      </c>
      <c r="D17" s="153"/>
      <c r="E17" s="153"/>
      <c r="F17" s="153"/>
      <c r="G17" s="153"/>
      <c r="H17" s="153"/>
      <c r="I17" s="153"/>
      <c r="J17" s="153" t="s">
        <v>45</v>
      </c>
      <c r="K17" s="153"/>
      <c r="L17" s="153"/>
      <c r="M17" s="153"/>
      <c r="N17" s="153"/>
      <c r="O17" s="153"/>
      <c r="P17" s="153"/>
      <c r="Q17" s="42"/>
    </row>
    <row r="18" spans="1:17" ht="41.25" customHeight="1" x14ac:dyDescent="0.25">
      <c r="A18" s="157"/>
      <c r="B18" s="158"/>
      <c r="C18" s="154" t="s">
        <v>157</v>
      </c>
      <c r="D18" s="155"/>
      <c r="E18" s="155"/>
      <c r="F18" s="155"/>
      <c r="G18" s="155"/>
      <c r="H18" s="155"/>
      <c r="I18" s="156"/>
      <c r="J18" s="154" t="s">
        <v>173</v>
      </c>
      <c r="K18" s="155"/>
      <c r="L18" s="155"/>
      <c r="M18" s="155"/>
      <c r="N18" s="155"/>
      <c r="O18" s="155"/>
      <c r="P18" s="156"/>
      <c r="Q18" s="42"/>
    </row>
    <row r="19" spans="1:17" ht="33.75" customHeight="1" x14ac:dyDescent="0.25">
      <c r="A19" s="157"/>
      <c r="B19" s="158"/>
      <c r="C19" s="152" t="s">
        <v>12</v>
      </c>
      <c r="D19" s="152"/>
      <c r="E19" s="152"/>
      <c r="F19" s="152"/>
      <c r="G19" s="152" t="s">
        <v>101</v>
      </c>
      <c r="H19" s="152"/>
      <c r="I19" s="152"/>
      <c r="J19" s="152" t="s">
        <v>12</v>
      </c>
      <c r="K19" s="152"/>
      <c r="L19" s="152"/>
      <c r="M19" s="152"/>
      <c r="N19" s="152" t="s">
        <v>101</v>
      </c>
      <c r="O19" s="152"/>
      <c r="P19" s="152"/>
    </row>
    <row r="20" spans="1:17" s="9" customFormat="1" ht="63" x14ac:dyDescent="0.25">
      <c r="A20" s="157"/>
      <c r="B20" s="158"/>
      <c r="C20" s="120" t="s">
        <v>25</v>
      </c>
      <c r="D20" s="120" t="s">
        <v>8</v>
      </c>
      <c r="E20" s="120" t="s">
        <v>98</v>
      </c>
      <c r="F20" s="120" t="s">
        <v>10</v>
      </c>
      <c r="G20" s="120" t="s">
        <v>13</v>
      </c>
      <c r="H20" s="120" t="s">
        <v>50</v>
      </c>
      <c r="I20" s="122" t="s">
        <v>51</v>
      </c>
      <c r="J20" s="120" t="s">
        <v>25</v>
      </c>
      <c r="K20" s="120" t="s">
        <v>8</v>
      </c>
      <c r="L20" s="120" t="s">
        <v>98</v>
      </c>
      <c r="M20" s="120" t="s">
        <v>10</v>
      </c>
      <c r="N20" s="120" t="s">
        <v>13</v>
      </c>
      <c r="O20" s="120" t="s">
        <v>52</v>
      </c>
      <c r="P20" s="122" t="s">
        <v>51</v>
      </c>
      <c r="Q20" s="11"/>
    </row>
    <row r="21" spans="1:17" s="11" customFormat="1" x14ac:dyDescent="0.25">
      <c r="A21" s="75">
        <v>1</v>
      </c>
      <c r="B21" s="76">
        <v>2</v>
      </c>
      <c r="C21" s="120">
        <v>3</v>
      </c>
      <c r="D21" s="120">
        <v>4</v>
      </c>
      <c r="E21" s="120">
        <v>5</v>
      </c>
      <c r="F21" s="120">
        <v>6</v>
      </c>
      <c r="G21" s="120">
        <v>7</v>
      </c>
      <c r="H21" s="120">
        <v>8</v>
      </c>
      <c r="I21" s="122">
        <v>9</v>
      </c>
      <c r="J21" s="120">
        <v>10</v>
      </c>
      <c r="K21" s="122">
        <v>11</v>
      </c>
      <c r="L21" s="120">
        <v>12</v>
      </c>
      <c r="M21" s="122">
        <v>13</v>
      </c>
      <c r="N21" s="120">
        <v>14</v>
      </c>
      <c r="O21" s="122">
        <v>15</v>
      </c>
      <c r="P21" s="120">
        <v>16</v>
      </c>
    </row>
    <row r="22" spans="1:17" s="9" customFormat="1" ht="47.25" x14ac:dyDescent="0.25">
      <c r="A22" s="75">
        <v>1</v>
      </c>
      <c r="B22" s="13" t="s">
        <v>95</v>
      </c>
      <c r="C22" s="120" t="s">
        <v>100</v>
      </c>
      <c r="D22" s="120" t="s">
        <v>100</v>
      </c>
      <c r="E22" s="120" t="s">
        <v>100</v>
      </c>
      <c r="F22" s="120" t="s">
        <v>100</v>
      </c>
      <c r="G22" s="120" t="s">
        <v>100</v>
      </c>
      <c r="H22" s="120" t="s">
        <v>100</v>
      </c>
      <c r="I22" s="120" t="s">
        <v>100</v>
      </c>
      <c r="J22" s="120" t="s">
        <v>100</v>
      </c>
      <c r="K22" s="120" t="s">
        <v>100</v>
      </c>
      <c r="L22" s="120" t="s">
        <v>100</v>
      </c>
      <c r="M22" s="120" t="s">
        <v>100</v>
      </c>
      <c r="N22" s="120" t="s">
        <v>100</v>
      </c>
      <c r="O22" s="120" t="s">
        <v>100</v>
      </c>
      <c r="P22" s="120" t="s">
        <v>100</v>
      </c>
    </row>
    <row r="23" spans="1:17" s="9" customFormat="1" ht="63" x14ac:dyDescent="0.25">
      <c r="A23" s="75" t="s">
        <v>81</v>
      </c>
      <c r="B23" s="14" t="s">
        <v>66</v>
      </c>
      <c r="C23" s="120"/>
      <c r="D23" s="120" t="s">
        <v>22</v>
      </c>
      <c r="E23" s="120"/>
      <c r="F23" s="120" t="s">
        <v>63</v>
      </c>
      <c r="G23" s="123" t="s">
        <v>29</v>
      </c>
      <c r="H23" s="121"/>
      <c r="I23" s="124">
        <f>E23*H23</f>
        <v>0</v>
      </c>
      <c r="J23" s="120"/>
      <c r="K23" s="120" t="s">
        <v>22</v>
      </c>
      <c r="L23" s="120"/>
      <c r="M23" s="120" t="s">
        <v>63</v>
      </c>
      <c r="N23" s="123"/>
      <c r="O23" s="121">
        <v>0</v>
      </c>
      <c r="P23" s="124">
        <f>L23*O23</f>
        <v>0</v>
      </c>
    </row>
    <row r="24" spans="1:17" s="9" customFormat="1" ht="63" x14ac:dyDescent="0.25">
      <c r="A24" s="75" t="s">
        <v>82</v>
      </c>
      <c r="B24" s="14" t="s">
        <v>67</v>
      </c>
      <c r="C24" s="120"/>
      <c r="D24" s="120" t="s">
        <v>22</v>
      </c>
      <c r="E24" s="120"/>
      <c r="F24" s="120" t="s">
        <v>63</v>
      </c>
      <c r="G24" s="123" t="s">
        <v>29</v>
      </c>
      <c r="H24" s="121"/>
      <c r="I24" s="124">
        <f>E24*H24</f>
        <v>0</v>
      </c>
      <c r="J24" s="120"/>
      <c r="K24" s="120" t="s">
        <v>22</v>
      </c>
      <c r="L24" s="120">
        <v>0</v>
      </c>
      <c r="M24" s="120" t="s">
        <v>63</v>
      </c>
      <c r="N24" s="123" t="s">
        <v>29</v>
      </c>
      <c r="O24" s="121">
        <v>0</v>
      </c>
      <c r="P24" s="124">
        <f>L24*O24</f>
        <v>0</v>
      </c>
    </row>
    <row r="25" spans="1:17" s="9" customFormat="1" ht="15" customHeight="1" x14ac:dyDescent="0.25">
      <c r="A25" s="66"/>
      <c r="B25" s="14" t="s">
        <v>1</v>
      </c>
      <c r="C25" s="120"/>
      <c r="D25" s="120"/>
      <c r="E25" s="120"/>
      <c r="F25" s="120"/>
      <c r="G25" s="123"/>
      <c r="H25" s="125"/>
      <c r="I25" s="124"/>
      <c r="J25" s="120"/>
      <c r="K25" s="120"/>
      <c r="L25" s="120"/>
      <c r="M25" s="120"/>
      <c r="N25" s="123"/>
      <c r="O25" s="125"/>
      <c r="P25" s="124"/>
    </row>
    <row r="26" spans="1:17" s="18" customFormat="1" ht="47.25" x14ac:dyDescent="0.25">
      <c r="A26" s="67">
        <v>2</v>
      </c>
      <c r="B26" s="13" t="s">
        <v>23</v>
      </c>
      <c r="C26" s="120" t="s">
        <v>100</v>
      </c>
      <c r="D26" s="120" t="s">
        <v>100</v>
      </c>
      <c r="E26" s="120" t="s">
        <v>100</v>
      </c>
      <c r="F26" s="120" t="s">
        <v>100</v>
      </c>
      <c r="G26" s="120" t="s">
        <v>100</v>
      </c>
      <c r="H26" s="120" t="s">
        <v>100</v>
      </c>
      <c r="I26" s="120" t="s">
        <v>100</v>
      </c>
      <c r="J26" s="120" t="s">
        <v>100</v>
      </c>
      <c r="K26" s="120" t="s">
        <v>100</v>
      </c>
      <c r="L26" s="120" t="s">
        <v>100</v>
      </c>
      <c r="M26" s="120" t="s">
        <v>100</v>
      </c>
      <c r="N26" s="120" t="s">
        <v>100</v>
      </c>
      <c r="O26" s="120" t="s">
        <v>100</v>
      </c>
      <c r="P26" s="120" t="s">
        <v>100</v>
      </c>
    </row>
    <row r="27" spans="1:17" s="18" customFormat="1" ht="46.5" customHeight="1" x14ac:dyDescent="0.25">
      <c r="A27" s="67" t="s">
        <v>83</v>
      </c>
      <c r="B27" s="14" t="s">
        <v>64</v>
      </c>
      <c r="C27" s="120"/>
      <c r="D27" s="120"/>
      <c r="E27" s="120"/>
      <c r="F27" s="120" t="s">
        <v>63</v>
      </c>
      <c r="G27" s="123" t="s">
        <v>28</v>
      </c>
      <c r="H27" s="126"/>
      <c r="I27" s="127">
        <f>H27*E27</f>
        <v>0</v>
      </c>
      <c r="J27" s="120"/>
      <c r="K27" s="120" t="s">
        <v>150</v>
      </c>
      <c r="L27" s="120">
        <v>0</v>
      </c>
      <c r="M27" s="120" t="s">
        <v>63</v>
      </c>
      <c r="N27" s="123" t="s">
        <v>28</v>
      </c>
      <c r="O27" s="126">
        <v>0</v>
      </c>
      <c r="P27" s="127">
        <f>O27*L27</f>
        <v>0</v>
      </c>
    </row>
    <row r="28" spans="1:17" s="18" customFormat="1" ht="49.5" customHeight="1" x14ac:dyDescent="0.25">
      <c r="A28" s="67" t="s">
        <v>84</v>
      </c>
      <c r="B28" s="14" t="s">
        <v>65</v>
      </c>
      <c r="C28" s="120"/>
      <c r="D28" s="128" t="s">
        <v>107</v>
      </c>
      <c r="E28" s="120"/>
      <c r="F28" s="120" t="s">
        <v>63</v>
      </c>
      <c r="G28" s="123" t="s">
        <v>28</v>
      </c>
      <c r="H28" s="126"/>
      <c r="I28" s="127">
        <f>H28*E28</f>
        <v>0</v>
      </c>
      <c r="J28" s="120"/>
      <c r="K28" s="128" t="s">
        <v>107</v>
      </c>
      <c r="L28" s="120"/>
      <c r="M28" s="120" t="s">
        <v>63</v>
      </c>
      <c r="N28" s="123" t="s">
        <v>28</v>
      </c>
      <c r="O28" s="126"/>
      <c r="P28" s="127">
        <f>O28*L28</f>
        <v>0</v>
      </c>
    </row>
    <row r="29" spans="1:17" s="18" customFormat="1" ht="16.5" customHeight="1" x14ac:dyDescent="0.25">
      <c r="A29" s="67"/>
      <c r="B29" s="14" t="s">
        <v>1</v>
      </c>
      <c r="C29" s="120"/>
      <c r="D29" s="128"/>
      <c r="E29" s="120"/>
      <c r="F29" s="120"/>
      <c r="G29" s="123"/>
      <c r="H29" s="129"/>
      <c r="I29" s="130"/>
      <c r="J29" s="120"/>
      <c r="K29" s="128"/>
      <c r="L29" s="120"/>
      <c r="M29" s="120"/>
      <c r="N29" s="123"/>
      <c r="O29" s="129"/>
      <c r="P29" s="130"/>
    </row>
    <row r="30" spans="1:17" s="18" customFormat="1" ht="47.25" x14ac:dyDescent="0.25">
      <c r="A30" s="67" t="s">
        <v>85</v>
      </c>
      <c r="B30" s="14" t="s">
        <v>110</v>
      </c>
      <c r="C30" s="120" t="s">
        <v>100</v>
      </c>
      <c r="D30" s="120" t="s">
        <v>100</v>
      </c>
      <c r="E30" s="120" t="s">
        <v>100</v>
      </c>
      <c r="F30" s="120" t="s">
        <v>100</v>
      </c>
      <c r="G30" s="120" t="s">
        <v>100</v>
      </c>
      <c r="H30" s="120" t="s">
        <v>100</v>
      </c>
      <c r="I30" s="120" t="s">
        <v>100</v>
      </c>
      <c r="J30" s="120" t="s">
        <v>100</v>
      </c>
      <c r="K30" s="120" t="s">
        <v>100</v>
      </c>
      <c r="L30" s="120" t="s">
        <v>100</v>
      </c>
      <c r="M30" s="120" t="s">
        <v>100</v>
      </c>
      <c r="N30" s="120" t="s">
        <v>100</v>
      </c>
      <c r="O30" s="120" t="s">
        <v>100</v>
      </c>
      <c r="P30" s="120" t="s">
        <v>100</v>
      </c>
    </row>
    <row r="31" spans="1:17" s="18" customFormat="1" ht="31.5" x14ac:dyDescent="0.25">
      <c r="A31" s="67" t="s">
        <v>87</v>
      </c>
      <c r="B31" s="14" t="s">
        <v>68</v>
      </c>
      <c r="C31" s="120"/>
      <c r="D31" s="120" t="s">
        <v>27</v>
      </c>
      <c r="E31" s="120"/>
      <c r="F31" s="120" t="s">
        <v>18</v>
      </c>
      <c r="G31" s="131" t="s">
        <v>30</v>
      </c>
      <c r="H31" s="129"/>
      <c r="I31" s="130"/>
      <c r="J31" s="120"/>
      <c r="K31" s="120" t="s">
        <v>27</v>
      </c>
      <c r="L31" s="120"/>
      <c r="M31" s="120" t="s">
        <v>18</v>
      </c>
      <c r="N31" s="131" t="s">
        <v>30</v>
      </c>
      <c r="O31" s="129"/>
      <c r="P31" s="130"/>
    </row>
    <row r="32" spans="1:17" s="18" customFormat="1" ht="31.5" x14ac:dyDescent="0.25">
      <c r="A32" s="67" t="s">
        <v>88</v>
      </c>
      <c r="B32" s="14" t="s">
        <v>69</v>
      </c>
      <c r="C32" s="120"/>
      <c r="D32" s="120" t="s">
        <v>27</v>
      </c>
      <c r="E32" s="120"/>
      <c r="F32" s="120" t="s">
        <v>18</v>
      </c>
      <c r="G32" s="131" t="s">
        <v>30</v>
      </c>
      <c r="H32" s="129"/>
      <c r="I32" s="130"/>
      <c r="J32" s="120"/>
      <c r="K32" s="120" t="s">
        <v>27</v>
      </c>
      <c r="L32" s="120"/>
      <c r="M32" s="120" t="s">
        <v>18</v>
      </c>
      <c r="N32" s="131" t="s">
        <v>30</v>
      </c>
      <c r="O32" s="129"/>
      <c r="P32" s="130"/>
    </row>
    <row r="33" spans="1:16" s="18" customFormat="1" ht="14.25" customHeight="1" x14ac:dyDescent="0.25">
      <c r="A33" s="67"/>
      <c r="B33" s="14" t="s">
        <v>1</v>
      </c>
      <c r="C33" s="120"/>
      <c r="D33" s="120"/>
      <c r="E33" s="120"/>
      <c r="F33" s="120"/>
      <c r="G33" s="131"/>
      <c r="H33" s="129"/>
      <c r="I33" s="130"/>
      <c r="J33" s="120"/>
      <c r="K33" s="120"/>
      <c r="L33" s="120"/>
      <c r="M33" s="120"/>
      <c r="N33" s="131"/>
      <c r="O33" s="129"/>
      <c r="P33" s="130"/>
    </row>
    <row r="34" spans="1:16" s="18" customFormat="1" ht="33" customHeight="1" x14ac:dyDescent="0.25">
      <c r="A34" s="67" t="s">
        <v>86</v>
      </c>
      <c r="B34" s="14" t="s">
        <v>111</v>
      </c>
      <c r="C34" s="120" t="s">
        <v>100</v>
      </c>
      <c r="D34" s="120" t="s">
        <v>100</v>
      </c>
      <c r="E34" s="120" t="s">
        <v>100</v>
      </c>
      <c r="F34" s="120" t="s">
        <v>100</v>
      </c>
      <c r="G34" s="120" t="s">
        <v>100</v>
      </c>
      <c r="H34" s="120" t="s">
        <v>100</v>
      </c>
      <c r="I34" s="120" t="s">
        <v>100</v>
      </c>
      <c r="J34" s="120" t="s">
        <v>100</v>
      </c>
      <c r="K34" s="120" t="s">
        <v>100</v>
      </c>
      <c r="L34" s="120" t="s">
        <v>100</v>
      </c>
      <c r="M34" s="120" t="s">
        <v>100</v>
      </c>
      <c r="N34" s="120" t="s">
        <v>100</v>
      </c>
      <c r="O34" s="120" t="s">
        <v>100</v>
      </c>
      <c r="P34" s="120" t="s">
        <v>100</v>
      </c>
    </row>
    <row r="35" spans="1:16" s="18" customFormat="1" ht="34.5" customHeight="1" x14ac:dyDescent="0.25">
      <c r="A35" s="67" t="s">
        <v>89</v>
      </c>
      <c r="B35" s="14" t="s">
        <v>70</v>
      </c>
      <c r="C35" s="132"/>
      <c r="D35" s="120"/>
      <c r="E35" s="121"/>
      <c r="F35" s="120" t="s">
        <v>11</v>
      </c>
      <c r="G35" s="131" t="s">
        <v>31</v>
      </c>
      <c r="H35" s="126"/>
      <c r="I35" s="126">
        <f>H35*E35</f>
        <v>0</v>
      </c>
      <c r="J35" s="132"/>
      <c r="K35" s="120"/>
      <c r="L35" s="121"/>
      <c r="M35" s="120" t="s">
        <v>11</v>
      </c>
      <c r="N35" s="131" t="s">
        <v>31</v>
      </c>
      <c r="O35" s="126"/>
      <c r="P35" s="126">
        <f>O35*L35</f>
        <v>0</v>
      </c>
    </row>
    <row r="36" spans="1:16" s="18" customFormat="1" ht="41.25" customHeight="1" x14ac:dyDescent="0.25">
      <c r="A36" s="67" t="s">
        <v>90</v>
      </c>
      <c r="B36" s="14" t="s">
        <v>71</v>
      </c>
      <c r="C36" s="132"/>
      <c r="D36" s="120"/>
      <c r="E36" s="121"/>
      <c r="F36" s="120" t="s">
        <v>11</v>
      </c>
      <c r="G36" s="131" t="s">
        <v>31</v>
      </c>
      <c r="H36" s="126"/>
      <c r="I36" s="126">
        <f>H36*E36</f>
        <v>0</v>
      </c>
      <c r="J36" s="132"/>
      <c r="K36" s="120"/>
      <c r="L36" s="121"/>
      <c r="M36" s="120" t="s">
        <v>11</v>
      </c>
      <c r="N36" s="131" t="s">
        <v>31</v>
      </c>
      <c r="O36" s="126"/>
      <c r="P36" s="126">
        <f>O36*L36</f>
        <v>0</v>
      </c>
    </row>
    <row r="37" spans="1:16" s="18" customFormat="1" x14ac:dyDescent="0.25">
      <c r="A37" s="67"/>
      <c r="B37" s="14" t="s">
        <v>1</v>
      </c>
      <c r="C37" s="132"/>
      <c r="D37" s="120"/>
      <c r="E37" s="129"/>
      <c r="F37" s="120"/>
      <c r="G37" s="131"/>
      <c r="H37" s="121"/>
      <c r="I37" s="130"/>
      <c r="J37" s="132"/>
      <c r="K37" s="120"/>
      <c r="L37" s="129"/>
      <c r="M37" s="120"/>
      <c r="N37" s="131"/>
      <c r="O37" s="121"/>
      <c r="P37" s="130"/>
    </row>
    <row r="38" spans="1:16" s="18" customFormat="1" ht="47.25" x14ac:dyDescent="0.25">
      <c r="A38" s="67">
        <v>4</v>
      </c>
      <c r="B38" s="14" t="s">
        <v>4</v>
      </c>
      <c r="C38" s="120"/>
      <c r="D38" s="120"/>
      <c r="E38" s="133"/>
      <c r="F38" s="133" t="s">
        <v>26</v>
      </c>
      <c r="G38" s="131" t="s">
        <v>32</v>
      </c>
      <c r="H38" s="134"/>
      <c r="I38" s="134">
        <f>H38*E38</f>
        <v>0</v>
      </c>
      <c r="J38" s="120"/>
      <c r="K38" s="120" t="s">
        <v>151</v>
      </c>
      <c r="L38" s="133"/>
      <c r="M38" s="133" t="s">
        <v>26</v>
      </c>
      <c r="N38" s="131" t="s">
        <v>32</v>
      </c>
      <c r="O38" s="134">
        <v>0</v>
      </c>
      <c r="P38" s="134">
        <f>O38*L38</f>
        <v>0</v>
      </c>
    </row>
    <row r="39" spans="1:16" s="18" customFormat="1" ht="47.25" x14ac:dyDescent="0.25">
      <c r="A39" s="67">
        <v>5</v>
      </c>
      <c r="B39" s="14" t="s">
        <v>79</v>
      </c>
      <c r="C39" s="120"/>
      <c r="D39" s="120" t="s">
        <v>100</v>
      </c>
      <c r="E39" s="133"/>
      <c r="F39" s="133" t="s">
        <v>26</v>
      </c>
      <c r="G39" s="131" t="s">
        <v>33</v>
      </c>
      <c r="H39" s="121" t="s">
        <v>100</v>
      </c>
      <c r="I39" s="121" t="s">
        <v>100</v>
      </c>
      <c r="J39" s="120"/>
      <c r="K39" s="120" t="s">
        <v>100</v>
      </c>
      <c r="L39" s="133"/>
      <c r="M39" s="133" t="s">
        <v>26</v>
      </c>
      <c r="N39" s="131" t="s">
        <v>33</v>
      </c>
      <c r="O39" s="121" t="s">
        <v>100</v>
      </c>
      <c r="P39" s="121" t="s">
        <v>100</v>
      </c>
    </row>
    <row r="40" spans="1:16" s="18" customFormat="1" ht="63" x14ac:dyDescent="0.25">
      <c r="A40" s="67" t="s">
        <v>91</v>
      </c>
      <c r="B40" s="14" t="s">
        <v>66</v>
      </c>
      <c r="C40" s="120"/>
      <c r="D40" s="120" t="s">
        <v>100</v>
      </c>
      <c r="E40" s="133"/>
      <c r="F40" s="133" t="s">
        <v>26</v>
      </c>
      <c r="G40" s="131" t="s">
        <v>33</v>
      </c>
      <c r="H40" s="121"/>
      <c r="I40" s="126">
        <f>H40*E40</f>
        <v>0</v>
      </c>
      <c r="J40" s="120"/>
      <c r="K40" s="120" t="s">
        <v>100</v>
      </c>
      <c r="L40" s="133"/>
      <c r="M40" s="133" t="s">
        <v>26</v>
      </c>
      <c r="N40" s="131" t="s">
        <v>33</v>
      </c>
      <c r="O40" s="121" t="s">
        <v>100</v>
      </c>
      <c r="P40" s="121" t="s">
        <v>100</v>
      </c>
    </row>
    <row r="41" spans="1:16" s="18" customFormat="1" ht="63" x14ac:dyDescent="0.25">
      <c r="A41" s="67" t="s">
        <v>92</v>
      </c>
      <c r="B41" s="14" t="s">
        <v>67</v>
      </c>
      <c r="C41" s="120"/>
      <c r="D41" s="120" t="s">
        <v>100</v>
      </c>
      <c r="E41" s="133"/>
      <c r="F41" s="133" t="s">
        <v>26</v>
      </c>
      <c r="G41" s="131" t="s">
        <v>33</v>
      </c>
      <c r="H41" s="121" t="s">
        <v>100</v>
      </c>
      <c r="I41" s="121" t="s">
        <v>100</v>
      </c>
      <c r="J41" s="120"/>
      <c r="K41" s="120"/>
      <c r="L41" s="133"/>
      <c r="M41" s="133" t="s">
        <v>26</v>
      </c>
      <c r="N41" s="131" t="s">
        <v>33</v>
      </c>
      <c r="O41" s="121" t="s">
        <v>100</v>
      </c>
      <c r="P41" s="121" t="s">
        <v>100</v>
      </c>
    </row>
    <row r="42" spans="1:16" s="18" customFormat="1" ht="18.75" x14ac:dyDescent="0.25">
      <c r="A42" s="67" t="s">
        <v>1</v>
      </c>
      <c r="B42" s="14" t="s">
        <v>1</v>
      </c>
      <c r="C42" s="120"/>
      <c r="D42" s="120" t="s">
        <v>100</v>
      </c>
      <c r="E42" s="133"/>
      <c r="F42" s="133" t="s">
        <v>26</v>
      </c>
      <c r="G42" s="131" t="s">
        <v>33</v>
      </c>
      <c r="H42" s="121" t="s">
        <v>100</v>
      </c>
      <c r="I42" s="121" t="s">
        <v>100</v>
      </c>
      <c r="J42" s="120"/>
      <c r="K42" s="120"/>
      <c r="L42" s="133"/>
      <c r="M42" s="133" t="s">
        <v>26</v>
      </c>
      <c r="N42" s="131" t="s">
        <v>33</v>
      </c>
      <c r="O42" s="121" t="s">
        <v>100</v>
      </c>
      <c r="P42" s="121" t="s">
        <v>100</v>
      </c>
    </row>
    <row r="43" spans="1:16" s="18" customFormat="1" ht="18.75" x14ac:dyDescent="0.25">
      <c r="A43" s="67" t="s">
        <v>93</v>
      </c>
      <c r="B43" s="14" t="s">
        <v>64</v>
      </c>
      <c r="C43" s="120"/>
      <c r="D43" s="120" t="s">
        <v>100</v>
      </c>
      <c r="E43" s="133"/>
      <c r="F43" s="133" t="s">
        <v>26</v>
      </c>
      <c r="G43" s="131" t="s">
        <v>33</v>
      </c>
      <c r="H43" s="121" t="s">
        <v>100</v>
      </c>
      <c r="I43" s="121" t="s">
        <v>100</v>
      </c>
      <c r="J43" s="120"/>
      <c r="K43" s="120" t="s">
        <v>100</v>
      </c>
      <c r="L43" s="133"/>
      <c r="M43" s="133" t="s">
        <v>26</v>
      </c>
      <c r="N43" s="131" t="s">
        <v>33</v>
      </c>
      <c r="O43" s="121" t="s">
        <v>100</v>
      </c>
      <c r="P43" s="121" t="s">
        <v>100</v>
      </c>
    </row>
    <row r="44" spans="1:16" s="18" customFormat="1" ht="18.75" x14ac:dyDescent="0.25">
      <c r="A44" s="67" t="s">
        <v>93</v>
      </c>
      <c r="B44" s="14" t="s">
        <v>65</v>
      </c>
      <c r="C44" s="118"/>
      <c r="D44" s="118" t="s">
        <v>100</v>
      </c>
      <c r="E44" s="20"/>
      <c r="F44" s="20" t="s">
        <v>26</v>
      </c>
      <c r="G44" s="16" t="s">
        <v>33</v>
      </c>
      <c r="H44" s="3" t="s">
        <v>100</v>
      </c>
      <c r="I44" s="3" t="s">
        <v>100</v>
      </c>
      <c r="J44" s="76"/>
      <c r="K44" s="76" t="s">
        <v>100</v>
      </c>
      <c r="L44" s="20"/>
      <c r="M44" s="20" t="s">
        <v>26</v>
      </c>
      <c r="N44" s="16" t="s">
        <v>33</v>
      </c>
      <c r="O44" s="3" t="s">
        <v>100</v>
      </c>
      <c r="P44" s="3" t="s">
        <v>100</v>
      </c>
    </row>
    <row r="45" spans="1:16" s="18" customFormat="1" ht="18.75" x14ac:dyDescent="0.25">
      <c r="A45" s="67"/>
      <c r="B45" s="14" t="s">
        <v>1</v>
      </c>
      <c r="C45" s="118"/>
      <c r="D45" s="118" t="s">
        <v>100</v>
      </c>
      <c r="E45" s="20"/>
      <c r="F45" s="20" t="s">
        <v>26</v>
      </c>
      <c r="G45" s="16" t="s">
        <v>33</v>
      </c>
      <c r="H45" s="3" t="s">
        <v>100</v>
      </c>
      <c r="I45" s="3" t="s">
        <v>100</v>
      </c>
      <c r="J45" s="76"/>
      <c r="K45" s="76" t="s">
        <v>100</v>
      </c>
      <c r="L45" s="20"/>
      <c r="M45" s="20" t="s">
        <v>26</v>
      </c>
      <c r="N45" s="16" t="s">
        <v>33</v>
      </c>
      <c r="O45" s="3" t="s">
        <v>100</v>
      </c>
      <c r="P45" s="3" t="s">
        <v>100</v>
      </c>
    </row>
    <row r="46" spans="1:16" s="18" customFormat="1" ht="18.75" x14ac:dyDescent="0.25">
      <c r="A46" s="67" t="s">
        <v>93</v>
      </c>
      <c r="B46" s="14" t="s">
        <v>68</v>
      </c>
      <c r="C46" s="118"/>
      <c r="D46" s="118" t="s">
        <v>100</v>
      </c>
      <c r="E46" s="20"/>
      <c r="F46" s="20" t="s">
        <v>26</v>
      </c>
      <c r="G46" s="16" t="s">
        <v>33</v>
      </c>
      <c r="H46" s="3" t="s">
        <v>100</v>
      </c>
      <c r="I46" s="3" t="s">
        <v>100</v>
      </c>
      <c r="J46" s="76"/>
      <c r="K46" s="76" t="s">
        <v>100</v>
      </c>
      <c r="L46" s="20"/>
      <c r="M46" s="20" t="s">
        <v>26</v>
      </c>
      <c r="N46" s="16" t="s">
        <v>33</v>
      </c>
      <c r="O46" s="3" t="s">
        <v>100</v>
      </c>
      <c r="P46" s="3" t="s">
        <v>100</v>
      </c>
    </row>
    <row r="47" spans="1:16" s="18" customFormat="1" ht="18.75" x14ac:dyDescent="0.25">
      <c r="A47" s="67" t="s">
        <v>93</v>
      </c>
      <c r="B47" s="14" t="s">
        <v>69</v>
      </c>
      <c r="C47" s="118"/>
      <c r="D47" s="118" t="s">
        <v>100</v>
      </c>
      <c r="E47" s="20"/>
      <c r="F47" s="20" t="s">
        <v>26</v>
      </c>
      <c r="G47" s="16" t="s">
        <v>33</v>
      </c>
      <c r="H47" s="3" t="s">
        <v>100</v>
      </c>
      <c r="I47" s="3" t="s">
        <v>100</v>
      </c>
      <c r="J47" s="76"/>
      <c r="K47" s="76" t="s">
        <v>100</v>
      </c>
      <c r="L47" s="20"/>
      <c r="M47" s="20" t="s">
        <v>26</v>
      </c>
      <c r="N47" s="16" t="s">
        <v>33</v>
      </c>
      <c r="O47" s="3" t="s">
        <v>100</v>
      </c>
      <c r="P47" s="3" t="s">
        <v>100</v>
      </c>
    </row>
    <row r="48" spans="1:16" s="18" customFormat="1" ht="18.75" x14ac:dyDescent="0.25">
      <c r="A48" s="67"/>
      <c r="B48" s="14" t="s">
        <v>1</v>
      </c>
      <c r="C48" s="118"/>
      <c r="D48" s="118" t="s">
        <v>100</v>
      </c>
      <c r="E48" s="20"/>
      <c r="F48" s="20" t="s">
        <v>26</v>
      </c>
      <c r="G48" s="16" t="s">
        <v>33</v>
      </c>
      <c r="H48" s="3" t="s">
        <v>100</v>
      </c>
      <c r="I48" s="3" t="s">
        <v>100</v>
      </c>
      <c r="J48" s="76"/>
      <c r="K48" s="76" t="s">
        <v>100</v>
      </c>
      <c r="L48" s="20"/>
      <c r="M48" s="20" t="s">
        <v>26</v>
      </c>
      <c r="N48" s="16" t="s">
        <v>33</v>
      </c>
      <c r="O48" s="3" t="s">
        <v>100</v>
      </c>
      <c r="P48" s="3" t="s">
        <v>100</v>
      </c>
    </row>
    <row r="49" spans="1:16" s="18" customFormat="1" ht="99" customHeight="1" x14ac:dyDescent="0.25">
      <c r="A49" s="67" t="s">
        <v>93</v>
      </c>
      <c r="B49" s="14" t="s">
        <v>96</v>
      </c>
      <c r="C49" s="118"/>
      <c r="D49" s="118"/>
      <c r="E49" s="20"/>
      <c r="F49" s="20" t="s">
        <v>26</v>
      </c>
      <c r="G49" s="16" t="s">
        <v>33</v>
      </c>
      <c r="H49" s="3" t="s">
        <v>100</v>
      </c>
      <c r="I49" s="3" t="s">
        <v>100</v>
      </c>
      <c r="J49" s="76"/>
      <c r="K49" s="82" t="s">
        <v>124</v>
      </c>
      <c r="L49" s="20"/>
      <c r="M49" s="20" t="s">
        <v>26</v>
      </c>
      <c r="N49" s="16" t="s">
        <v>33</v>
      </c>
      <c r="O49" s="3" t="s">
        <v>100</v>
      </c>
      <c r="P49" s="3" t="s">
        <v>100</v>
      </c>
    </row>
    <row r="50" spans="1:16" s="18" customFormat="1" ht="31.5" x14ac:dyDescent="0.25">
      <c r="A50" s="67" t="s">
        <v>93</v>
      </c>
      <c r="B50" s="14" t="s">
        <v>80</v>
      </c>
      <c r="C50" s="118"/>
      <c r="D50" s="118"/>
      <c r="E50" s="20"/>
      <c r="F50" s="20" t="s">
        <v>26</v>
      </c>
      <c r="G50" s="16" t="s">
        <v>33</v>
      </c>
      <c r="H50" s="3" t="s">
        <v>100</v>
      </c>
      <c r="I50" s="3" t="s">
        <v>100</v>
      </c>
      <c r="J50" s="76"/>
      <c r="K50" s="82" t="s">
        <v>94</v>
      </c>
      <c r="L50" s="20"/>
      <c r="M50" s="20" t="s">
        <v>26</v>
      </c>
      <c r="N50" s="16" t="s">
        <v>33</v>
      </c>
      <c r="O50" s="3" t="s">
        <v>100</v>
      </c>
      <c r="P50" s="3" t="s">
        <v>100</v>
      </c>
    </row>
    <row r="51" spans="1:16" s="18" customFormat="1" ht="63" x14ac:dyDescent="0.25">
      <c r="A51" s="67">
        <v>6</v>
      </c>
      <c r="B51" s="14" t="s">
        <v>5</v>
      </c>
      <c r="C51" s="118"/>
      <c r="D51" s="118"/>
      <c r="E51" s="118">
        <v>0</v>
      </c>
      <c r="F51" s="118" t="s">
        <v>18</v>
      </c>
      <c r="G51" s="16" t="s">
        <v>34</v>
      </c>
      <c r="H51" s="85">
        <v>0</v>
      </c>
      <c r="I51" s="86">
        <f>H51</f>
        <v>0</v>
      </c>
      <c r="J51" s="76"/>
      <c r="K51" s="82" t="s">
        <v>125</v>
      </c>
      <c r="L51" s="76">
        <v>0</v>
      </c>
      <c r="M51" s="76" t="s">
        <v>18</v>
      </c>
      <c r="N51" s="16" t="s">
        <v>34</v>
      </c>
      <c r="O51" s="85">
        <v>0</v>
      </c>
      <c r="P51" s="86">
        <v>0</v>
      </c>
    </row>
    <row r="52" spans="1:16" s="18" customFormat="1" x14ac:dyDescent="0.25">
      <c r="A52" s="67">
        <v>7</v>
      </c>
      <c r="B52" s="14" t="s">
        <v>6</v>
      </c>
      <c r="C52" s="118"/>
      <c r="D52" s="118" t="s">
        <v>126</v>
      </c>
      <c r="E52" s="118"/>
      <c r="F52" s="118" t="s">
        <v>18</v>
      </c>
      <c r="G52" s="16" t="s">
        <v>35</v>
      </c>
      <c r="H52" s="87"/>
      <c r="I52" s="88">
        <f>E52*H52</f>
        <v>0</v>
      </c>
      <c r="J52" s="76"/>
      <c r="K52" s="82" t="s">
        <v>126</v>
      </c>
      <c r="L52" s="76">
        <v>0</v>
      </c>
      <c r="M52" s="76" t="s">
        <v>18</v>
      </c>
      <c r="N52" s="16" t="s">
        <v>35</v>
      </c>
      <c r="O52" s="87">
        <v>0</v>
      </c>
      <c r="P52" s="88">
        <f>L52*O52</f>
        <v>0</v>
      </c>
    </row>
    <row r="53" spans="1:16" s="18" customFormat="1" ht="45.75" customHeight="1" x14ac:dyDescent="0.25">
      <c r="A53" s="67"/>
      <c r="B53" s="53" t="s">
        <v>72</v>
      </c>
      <c r="C53" s="119" t="s">
        <v>100</v>
      </c>
      <c r="D53" s="119" t="s">
        <v>100</v>
      </c>
      <c r="E53" s="119" t="s">
        <v>100</v>
      </c>
      <c r="F53" s="119" t="s">
        <v>100</v>
      </c>
      <c r="G53" s="119" t="s">
        <v>100</v>
      </c>
      <c r="H53" s="119" t="s">
        <v>100</v>
      </c>
      <c r="I53" s="90">
        <f>I23+I24+I27+I28+I35+I36+I40+I51+I52</f>
        <v>0</v>
      </c>
      <c r="J53" s="77" t="s">
        <v>100</v>
      </c>
      <c r="K53" s="77" t="s">
        <v>100</v>
      </c>
      <c r="L53" s="77" t="s">
        <v>100</v>
      </c>
      <c r="M53" s="77" t="s">
        <v>100</v>
      </c>
      <c r="N53" s="77" t="s">
        <v>100</v>
      </c>
      <c r="O53" s="77" t="s">
        <v>100</v>
      </c>
      <c r="P53" s="90">
        <f>P23+P24+P27+P38+P51+P52</f>
        <v>0</v>
      </c>
    </row>
    <row r="54" spans="1:16" s="54" customFormat="1" ht="18.75" customHeight="1" x14ac:dyDescent="0.25">
      <c r="A54" s="174"/>
      <c r="B54" s="174"/>
      <c r="C54" s="174"/>
      <c r="D54" s="174"/>
      <c r="E54" s="174"/>
      <c r="F54" s="174"/>
      <c r="G54" s="174"/>
      <c r="H54" s="78"/>
      <c r="I54" s="35"/>
    </row>
    <row r="55" spans="1:16" s="54" customFormat="1" ht="41.25" customHeight="1" x14ac:dyDescent="0.25">
      <c r="A55" s="174"/>
      <c r="B55" s="174"/>
      <c r="C55" s="174"/>
      <c r="D55" s="174"/>
      <c r="E55" s="174"/>
      <c r="F55" s="174"/>
      <c r="G55" s="174"/>
      <c r="H55" s="78"/>
      <c r="I55" s="35"/>
    </row>
    <row r="56" spans="1:16" s="54" customFormat="1" ht="38.25" customHeight="1" x14ac:dyDescent="0.25">
      <c r="A56" s="174"/>
      <c r="B56" s="174"/>
      <c r="C56" s="174"/>
      <c r="D56" s="174"/>
      <c r="E56" s="174"/>
      <c r="F56" s="174"/>
      <c r="G56" s="174"/>
      <c r="H56" s="81"/>
      <c r="I56" s="35"/>
    </row>
    <row r="57" spans="1:16" s="54" customFormat="1" ht="18.75" customHeight="1" x14ac:dyDescent="0.25">
      <c r="A57" s="175"/>
      <c r="B57" s="175"/>
      <c r="C57" s="175"/>
      <c r="D57" s="175"/>
      <c r="E57" s="175"/>
      <c r="F57" s="175"/>
      <c r="G57" s="175"/>
      <c r="H57" s="78"/>
      <c r="I57" s="35"/>
    </row>
    <row r="58" spans="1:16" s="54" customFormat="1" ht="217.5" customHeight="1" x14ac:dyDescent="0.25">
      <c r="A58" s="170"/>
      <c r="B58" s="173"/>
      <c r="C58" s="173"/>
      <c r="D58" s="173"/>
      <c r="E58" s="173"/>
      <c r="F58" s="173"/>
      <c r="G58" s="173"/>
      <c r="H58" s="78"/>
      <c r="I58" s="35"/>
    </row>
    <row r="59" spans="1:16" ht="53.25" customHeight="1" x14ac:dyDescent="0.25">
      <c r="A59" s="170"/>
      <c r="B59" s="171"/>
      <c r="C59" s="171"/>
      <c r="D59" s="171"/>
      <c r="E59" s="171"/>
      <c r="F59" s="171"/>
      <c r="G59" s="171"/>
    </row>
    <row r="60" spans="1:16" x14ac:dyDescent="0.25">
      <c r="A60" s="172"/>
      <c r="B60" s="172"/>
      <c r="C60" s="172"/>
      <c r="D60" s="172"/>
      <c r="E60" s="172"/>
      <c r="F60" s="172"/>
      <c r="G60" s="172"/>
    </row>
    <row r="61" spans="1:16" x14ac:dyDescent="0.25">
      <c r="B61" s="81"/>
    </row>
    <row r="65" spans="2:2" x14ac:dyDescent="0.25">
      <c r="B65" s="81"/>
    </row>
  </sheetData>
  <mergeCells count="29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zoomScale="70" zoomScaleNormal="70" zoomScaleSheetLayoutView="72" workbookViewId="0">
      <selection activeCell="L27" sqref="L27"/>
    </sheetView>
  </sheetViews>
  <sheetFormatPr defaultColWidth="9"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G1" s="138"/>
      <c r="H1" s="138"/>
      <c r="P1" s="43" t="s">
        <v>48</v>
      </c>
    </row>
    <row r="2" spans="1:33" ht="18.75" x14ac:dyDescent="0.3">
      <c r="G2" s="138"/>
      <c r="H2" s="138"/>
      <c r="P2" s="44" t="s">
        <v>46</v>
      </c>
    </row>
    <row r="3" spans="1:33" ht="18.75" x14ac:dyDescent="0.3">
      <c r="G3" s="138"/>
      <c r="H3" s="138"/>
      <c r="P3" s="44" t="s">
        <v>47</v>
      </c>
    </row>
    <row r="4" spans="1:33" ht="57" customHeight="1" x14ac:dyDescent="0.25">
      <c r="A4" s="160" t="s">
        <v>49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50"/>
      <c r="R4" s="50"/>
      <c r="S4" s="50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62" t="s">
        <v>143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x14ac:dyDescent="0.25">
      <c r="A7" s="163" t="s">
        <v>149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51"/>
      <c r="R7" s="51"/>
      <c r="S7" s="5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64" t="s">
        <v>155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52"/>
      <c r="R8" s="52"/>
      <c r="S8" s="5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18.75" x14ac:dyDescent="0.3">
      <c r="A9" s="166" t="s">
        <v>154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52"/>
      <c r="R9" s="52"/>
      <c r="S9" s="52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166" t="s">
        <v>153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169" t="s">
        <v>146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52"/>
      <c r="R11" s="52"/>
      <c r="S11" s="52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65" t="s">
        <v>147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167" t="s">
        <v>142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167" t="s">
        <v>152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68" t="s">
        <v>148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x14ac:dyDescent="0.25">
      <c r="G16" s="138"/>
      <c r="H16" s="138"/>
    </row>
    <row r="17" spans="1:16" s="18" customFormat="1" x14ac:dyDescent="0.25">
      <c r="A17" s="68"/>
      <c r="B17" s="24"/>
      <c r="C17" s="25"/>
      <c r="D17" s="26"/>
      <c r="E17" s="26"/>
      <c r="F17" s="26"/>
      <c r="G17" s="23"/>
      <c r="H17" s="23"/>
      <c r="I17" s="27"/>
      <c r="J17" s="5"/>
      <c r="K17" s="6"/>
      <c r="L17" s="6"/>
    </row>
    <row r="18" spans="1:16" s="18" customFormat="1" x14ac:dyDescent="0.25">
      <c r="A18" s="159" t="s">
        <v>15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</row>
    <row r="19" spans="1:16" s="18" customFormat="1" x14ac:dyDescent="0.25">
      <c r="A19" s="157" t="s">
        <v>0</v>
      </c>
      <c r="B19" s="158" t="s">
        <v>2</v>
      </c>
      <c r="C19" s="153" t="s">
        <v>44</v>
      </c>
      <c r="D19" s="153"/>
      <c r="E19" s="153"/>
      <c r="F19" s="153"/>
      <c r="G19" s="153"/>
      <c r="H19" s="153"/>
      <c r="I19" s="153"/>
      <c r="J19" s="153" t="s">
        <v>45</v>
      </c>
      <c r="K19" s="153"/>
      <c r="L19" s="153"/>
      <c r="M19" s="153"/>
      <c r="N19" s="153"/>
      <c r="O19" s="153"/>
      <c r="P19" s="153"/>
    </row>
    <row r="20" spans="1:16" s="18" customFormat="1" ht="47.25" customHeight="1" x14ac:dyDescent="0.25">
      <c r="A20" s="157"/>
      <c r="B20" s="158"/>
      <c r="C20" s="177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20" s="177"/>
      <c r="E20" s="177"/>
      <c r="F20" s="177"/>
      <c r="G20" s="177"/>
      <c r="H20" s="177"/>
      <c r="I20" s="177"/>
      <c r="J20" s="177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20" s="177"/>
      <c r="L20" s="177"/>
      <c r="M20" s="177"/>
      <c r="N20" s="177"/>
      <c r="O20" s="177"/>
      <c r="P20" s="177"/>
    </row>
    <row r="21" spans="1:16" ht="33.75" customHeight="1" x14ac:dyDescent="0.25">
      <c r="A21" s="157"/>
      <c r="B21" s="158"/>
      <c r="C21" s="158" t="s">
        <v>12</v>
      </c>
      <c r="D21" s="158"/>
      <c r="E21" s="158"/>
      <c r="F21" s="158"/>
      <c r="G21" s="158" t="s">
        <v>101</v>
      </c>
      <c r="H21" s="176"/>
      <c r="I21" s="176"/>
      <c r="J21" s="158" t="s">
        <v>12</v>
      </c>
      <c r="K21" s="158"/>
      <c r="L21" s="158"/>
      <c r="M21" s="158"/>
      <c r="N21" s="158" t="s">
        <v>101</v>
      </c>
      <c r="O21" s="176"/>
      <c r="P21" s="176"/>
    </row>
    <row r="22" spans="1:16" s="9" customFormat="1" ht="63" x14ac:dyDescent="0.25">
      <c r="A22" s="157"/>
      <c r="B22" s="158"/>
      <c r="C22" s="76" t="s">
        <v>25</v>
      </c>
      <c r="D22" s="76" t="s">
        <v>8</v>
      </c>
      <c r="E22" s="76" t="s">
        <v>98</v>
      </c>
      <c r="F22" s="76" t="s">
        <v>10</v>
      </c>
      <c r="G22" s="76" t="s">
        <v>13</v>
      </c>
      <c r="H22" s="76" t="s">
        <v>50</v>
      </c>
      <c r="I22" s="12" t="s">
        <v>51</v>
      </c>
      <c r="J22" s="76" t="s">
        <v>25</v>
      </c>
      <c r="K22" s="76" t="s">
        <v>8</v>
      </c>
      <c r="L22" s="76" t="s">
        <v>98</v>
      </c>
      <c r="M22" s="76" t="s">
        <v>10</v>
      </c>
      <c r="N22" s="76" t="s">
        <v>13</v>
      </c>
      <c r="O22" s="76" t="s">
        <v>52</v>
      </c>
      <c r="P22" s="12" t="s">
        <v>51</v>
      </c>
    </row>
    <row r="23" spans="1:16" s="11" customFormat="1" x14ac:dyDescent="0.25">
      <c r="A23" s="75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12">
        <v>9</v>
      </c>
      <c r="J23" s="76">
        <v>10</v>
      </c>
      <c r="K23" s="12">
        <v>11</v>
      </c>
      <c r="L23" s="76">
        <v>12</v>
      </c>
      <c r="M23" s="12">
        <v>13</v>
      </c>
      <c r="N23" s="76">
        <v>14</v>
      </c>
      <c r="O23" s="12">
        <v>15</v>
      </c>
      <c r="P23" s="76">
        <v>16</v>
      </c>
    </row>
    <row r="24" spans="1:16" s="18" customFormat="1" ht="31.5" x14ac:dyDescent="0.25">
      <c r="A24" s="75">
        <v>1</v>
      </c>
      <c r="B24" s="13" t="s">
        <v>39</v>
      </c>
      <c r="C24" s="118" t="s">
        <v>100</v>
      </c>
      <c r="D24" s="118" t="s">
        <v>100</v>
      </c>
      <c r="E24" s="118" t="s">
        <v>100</v>
      </c>
      <c r="F24" s="118" t="s">
        <v>100</v>
      </c>
      <c r="G24" s="118" t="s">
        <v>100</v>
      </c>
      <c r="H24" s="118" t="s">
        <v>100</v>
      </c>
      <c r="I24" s="118" t="s">
        <v>100</v>
      </c>
      <c r="J24" s="76" t="s">
        <v>100</v>
      </c>
      <c r="K24" s="76" t="s">
        <v>100</v>
      </c>
      <c r="L24" s="76" t="s">
        <v>100</v>
      </c>
      <c r="M24" s="76" t="s">
        <v>100</v>
      </c>
      <c r="N24" s="76" t="s">
        <v>100</v>
      </c>
      <c r="O24" s="76" t="s">
        <v>100</v>
      </c>
      <c r="P24" s="76" t="s">
        <v>100</v>
      </c>
    </row>
    <row r="25" spans="1:16" s="18" customFormat="1" x14ac:dyDescent="0.25">
      <c r="A25" s="67">
        <v>6</v>
      </c>
      <c r="B25" s="14" t="s">
        <v>16</v>
      </c>
      <c r="C25" s="118"/>
      <c r="D25" s="19"/>
      <c r="E25" s="3"/>
      <c r="F25" s="19"/>
      <c r="G25" s="19"/>
      <c r="H25" s="19"/>
      <c r="I25" s="17"/>
      <c r="J25" s="76"/>
      <c r="K25" s="19"/>
      <c r="L25" s="3"/>
      <c r="M25" s="19"/>
      <c r="N25" s="19"/>
      <c r="O25" s="19"/>
      <c r="P25" s="17"/>
    </row>
    <row r="26" spans="1:16" s="18" customFormat="1" ht="63" x14ac:dyDescent="0.25">
      <c r="A26" s="67" t="s">
        <v>97</v>
      </c>
      <c r="B26" s="14" t="s">
        <v>66</v>
      </c>
      <c r="C26" s="118">
        <v>110</v>
      </c>
      <c r="D26" s="118"/>
      <c r="E26" s="3">
        <v>4</v>
      </c>
      <c r="F26" s="118" t="s">
        <v>18</v>
      </c>
      <c r="G26" s="15" t="s">
        <v>36</v>
      </c>
      <c r="H26" s="19">
        <v>0</v>
      </c>
      <c r="I26" s="17">
        <f>E26*H26</f>
        <v>0</v>
      </c>
      <c r="J26" s="76">
        <v>110</v>
      </c>
      <c r="K26" s="76"/>
      <c r="L26" s="3">
        <v>0</v>
      </c>
      <c r="M26" s="76" t="s">
        <v>18</v>
      </c>
      <c r="N26" s="15" t="s">
        <v>36</v>
      </c>
      <c r="O26" s="3">
        <v>2109</v>
      </c>
      <c r="P26" s="17">
        <f>L26*O26</f>
        <v>0</v>
      </c>
    </row>
    <row r="27" spans="1:16" s="18" customFormat="1" ht="54.75" customHeight="1" x14ac:dyDescent="0.25">
      <c r="A27" s="67"/>
      <c r="B27" s="53" t="s">
        <v>72</v>
      </c>
      <c r="C27" s="119" t="s">
        <v>100</v>
      </c>
      <c r="D27" s="119" t="s">
        <v>100</v>
      </c>
      <c r="E27" s="119" t="s">
        <v>100</v>
      </c>
      <c r="F27" s="119" t="s">
        <v>100</v>
      </c>
      <c r="G27" s="119" t="s">
        <v>100</v>
      </c>
      <c r="H27" s="119" t="s">
        <v>100</v>
      </c>
      <c r="I27" s="22">
        <f>I26</f>
        <v>0</v>
      </c>
      <c r="J27" s="77" t="s">
        <v>100</v>
      </c>
      <c r="K27" s="77" t="s">
        <v>100</v>
      </c>
      <c r="L27" s="77" t="s">
        <v>100</v>
      </c>
      <c r="M27" s="77" t="s">
        <v>100</v>
      </c>
      <c r="N27" s="77" t="s">
        <v>100</v>
      </c>
      <c r="O27" s="77" t="s">
        <v>100</v>
      </c>
      <c r="P27" s="22">
        <f>P26</f>
        <v>0</v>
      </c>
    </row>
    <row r="28" spans="1:16" s="18" customFormat="1" x14ac:dyDescent="0.25">
      <c r="A28" s="69"/>
      <c r="B28" s="29"/>
      <c r="C28" s="26"/>
      <c r="D28" s="26"/>
      <c r="E28" s="26"/>
      <c r="F28" s="26"/>
      <c r="G28" s="26"/>
      <c r="H28" s="30"/>
      <c r="I28" s="31"/>
      <c r="J28" s="5"/>
      <c r="K28" s="6"/>
      <c r="L28" s="6"/>
    </row>
    <row r="29" spans="1:16" s="54" customFormat="1" ht="18.75" customHeight="1" x14ac:dyDescent="0.25">
      <c r="A29" s="174"/>
      <c r="B29" s="174"/>
      <c r="C29" s="174"/>
      <c r="D29" s="174"/>
      <c r="E29" s="174"/>
      <c r="F29" s="174"/>
      <c r="G29" s="174"/>
      <c r="H29" s="78"/>
      <c r="I29" s="35"/>
    </row>
    <row r="30" spans="1:16" s="54" customFormat="1" ht="41.25" customHeight="1" x14ac:dyDescent="0.25">
      <c r="A30" s="174"/>
      <c r="B30" s="174"/>
      <c r="C30" s="174"/>
      <c r="D30" s="174"/>
      <c r="E30" s="174"/>
      <c r="F30" s="174"/>
      <c r="G30" s="174"/>
      <c r="H30" s="78"/>
      <c r="I30" s="35"/>
    </row>
    <row r="31" spans="1:16" s="54" customFormat="1" ht="38.25" customHeight="1" x14ac:dyDescent="0.25">
      <c r="A31" s="174"/>
      <c r="B31" s="174"/>
      <c r="C31" s="174"/>
      <c r="D31" s="174"/>
      <c r="E31" s="174"/>
      <c r="F31" s="174"/>
      <c r="G31" s="174"/>
      <c r="H31" s="81"/>
      <c r="I31" s="35"/>
    </row>
    <row r="32" spans="1:16" s="54" customFormat="1" ht="18.75" customHeight="1" x14ac:dyDescent="0.25">
      <c r="A32" s="175"/>
      <c r="B32" s="175"/>
      <c r="C32" s="175"/>
      <c r="D32" s="175"/>
      <c r="E32" s="175"/>
      <c r="F32" s="175"/>
      <c r="G32" s="175"/>
      <c r="H32" s="78"/>
      <c r="I32" s="35"/>
    </row>
    <row r="33" spans="1:9" s="54" customFormat="1" ht="217.5" customHeight="1" x14ac:dyDescent="0.25">
      <c r="A33" s="170"/>
      <c r="B33" s="173"/>
      <c r="C33" s="173"/>
      <c r="D33" s="173"/>
      <c r="E33" s="173"/>
      <c r="F33" s="173"/>
      <c r="G33" s="173"/>
      <c r="H33" s="78"/>
      <c r="I33" s="35"/>
    </row>
    <row r="34" spans="1:9" ht="53.25" customHeight="1" x14ac:dyDescent="0.25">
      <c r="A34" s="170"/>
      <c r="B34" s="171"/>
      <c r="C34" s="171"/>
      <c r="D34" s="171"/>
      <c r="E34" s="171"/>
      <c r="F34" s="171"/>
      <c r="G34" s="171"/>
    </row>
    <row r="35" spans="1:9" x14ac:dyDescent="0.25">
      <c r="A35" s="172"/>
      <c r="B35" s="172"/>
      <c r="C35" s="172"/>
      <c r="D35" s="172"/>
      <c r="E35" s="172"/>
      <c r="F35" s="172"/>
      <c r="G35" s="172"/>
    </row>
    <row r="36" spans="1:9" x14ac:dyDescent="0.25">
      <c r="B36" s="81"/>
    </row>
    <row r="40" spans="1:9" x14ac:dyDescent="0.25">
      <c r="B40" s="81"/>
    </row>
  </sheetData>
  <mergeCells count="30">
    <mergeCell ref="A14:P14"/>
    <mergeCell ref="A15:P15"/>
    <mergeCell ref="A9:P9"/>
    <mergeCell ref="A10:P10"/>
    <mergeCell ref="A11:P11"/>
    <mergeCell ref="A12:P12"/>
    <mergeCell ref="A13:P13"/>
    <mergeCell ref="A4:P4"/>
    <mergeCell ref="A5:P5"/>
    <mergeCell ref="A6:P6"/>
    <mergeCell ref="A7:P7"/>
    <mergeCell ref="A8:P8"/>
    <mergeCell ref="A32:G32"/>
    <mergeCell ref="A33:G33"/>
    <mergeCell ref="A34:G34"/>
    <mergeCell ref="A35:G35"/>
    <mergeCell ref="A29:G29"/>
    <mergeCell ref="A30:G30"/>
    <mergeCell ref="A31:G31"/>
    <mergeCell ref="J21:M21"/>
    <mergeCell ref="N21:P21"/>
    <mergeCell ref="A18:P18"/>
    <mergeCell ref="A19:A22"/>
    <mergeCell ref="B19:B22"/>
    <mergeCell ref="C19:I19"/>
    <mergeCell ref="J19:P19"/>
    <mergeCell ref="C20:I20"/>
    <mergeCell ref="J20:P20"/>
    <mergeCell ref="C21:F21"/>
    <mergeCell ref="G21:I2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view="pageBreakPreview" zoomScale="70" zoomScaleNormal="70" zoomScaleSheetLayoutView="70" workbookViewId="0">
      <selection activeCell="J8" sqref="J8"/>
    </sheetView>
  </sheetViews>
  <sheetFormatPr defaultColWidth="9"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17"/>
      <c r="H1" s="117"/>
    </row>
    <row r="2" spans="1:16" ht="15.75" customHeight="1" x14ac:dyDescent="0.25">
      <c r="A2" s="159" t="s">
        <v>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6" ht="15.75" customHeight="1" x14ac:dyDescent="0.25">
      <c r="A3" s="157" t="s">
        <v>0</v>
      </c>
      <c r="B3" s="158" t="s">
        <v>2</v>
      </c>
      <c r="C3" s="153" t="s">
        <v>44</v>
      </c>
      <c r="D3" s="153"/>
      <c r="E3" s="153"/>
      <c r="F3" s="153"/>
      <c r="G3" s="153"/>
      <c r="H3" s="153"/>
      <c r="I3" s="153"/>
      <c r="J3" s="153" t="s">
        <v>45</v>
      </c>
      <c r="K3" s="153"/>
      <c r="L3" s="153"/>
      <c r="M3" s="153"/>
      <c r="N3" s="153"/>
      <c r="O3" s="153"/>
      <c r="P3" s="153"/>
    </row>
    <row r="4" spans="1:16" ht="45" customHeight="1" x14ac:dyDescent="0.25">
      <c r="A4" s="157"/>
      <c r="B4" s="158"/>
      <c r="C4" s="178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9"/>
      <c r="E4" s="179"/>
      <c r="F4" s="179"/>
      <c r="G4" s="179"/>
      <c r="H4" s="179"/>
      <c r="I4" s="180"/>
      <c r="J4" s="178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4" s="179"/>
      <c r="L4" s="179"/>
      <c r="M4" s="179"/>
      <c r="N4" s="179"/>
      <c r="O4" s="179"/>
      <c r="P4" s="180"/>
    </row>
    <row r="5" spans="1:16" ht="33.75" customHeight="1" x14ac:dyDescent="0.25">
      <c r="A5" s="157"/>
      <c r="B5" s="158"/>
      <c r="C5" s="158" t="s">
        <v>12</v>
      </c>
      <c r="D5" s="158"/>
      <c r="E5" s="158"/>
      <c r="F5" s="158"/>
      <c r="G5" s="158" t="s">
        <v>101</v>
      </c>
      <c r="H5" s="176"/>
      <c r="I5" s="176"/>
      <c r="J5" s="158" t="s">
        <v>12</v>
      </c>
      <c r="K5" s="158"/>
      <c r="L5" s="158"/>
      <c r="M5" s="158"/>
      <c r="N5" s="158" t="s">
        <v>101</v>
      </c>
      <c r="O5" s="176"/>
      <c r="P5" s="176"/>
    </row>
    <row r="6" spans="1:16" s="9" customFormat="1" ht="63" x14ac:dyDescent="0.25">
      <c r="A6" s="157"/>
      <c r="B6" s="158"/>
      <c r="C6" s="61" t="s">
        <v>25</v>
      </c>
      <c r="D6" s="61" t="s">
        <v>8</v>
      </c>
      <c r="E6" s="61" t="s">
        <v>98</v>
      </c>
      <c r="F6" s="61" t="s">
        <v>10</v>
      </c>
      <c r="G6" s="61" t="s">
        <v>13</v>
      </c>
      <c r="H6" s="61" t="s">
        <v>50</v>
      </c>
      <c r="I6" s="12" t="s">
        <v>51</v>
      </c>
      <c r="J6" s="61" t="s">
        <v>25</v>
      </c>
      <c r="K6" s="61" t="s">
        <v>8</v>
      </c>
      <c r="L6" s="61" t="s">
        <v>98</v>
      </c>
      <c r="M6" s="61" t="s">
        <v>10</v>
      </c>
      <c r="N6" s="61" t="s">
        <v>13</v>
      </c>
      <c r="O6" s="61" t="s">
        <v>52</v>
      </c>
      <c r="P6" s="12" t="s">
        <v>51</v>
      </c>
    </row>
    <row r="7" spans="1:16" s="11" customFormat="1" x14ac:dyDescent="0.25">
      <c r="A7" s="64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12">
        <v>9</v>
      </c>
      <c r="J7" s="61">
        <v>10</v>
      </c>
      <c r="K7" s="12">
        <v>11</v>
      </c>
      <c r="L7" s="61">
        <v>12</v>
      </c>
      <c r="M7" s="12">
        <v>13</v>
      </c>
      <c r="N7" s="61">
        <v>14</v>
      </c>
      <c r="O7" s="12">
        <v>15</v>
      </c>
      <c r="P7" s="61">
        <v>16</v>
      </c>
    </row>
    <row r="8" spans="1:16" s="18" customFormat="1" ht="56.25" customHeight="1" x14ac:dyDescent="0.25">
      <c r="A8" s="65">
        <v>1</v>
      </c>
      <c r="B8" s="14" t="s">
        <v>103</v>
      </c>
      <c r="C8" s="61" t="s">
        <v>100</v>
      </c>
      <c r="D8" s="61" t="s">
        <v>100</v>
      </c>
      <c r="E8" s="61" t="s">
        <v>100</v>
      </c>
      <c r="F8" s="61" t="s">
        <v>100</v>
      </c>
      <c r="G8" s="61" t="s">
        <v>100</v>
      </c>
      <c r="H8" s="61" t="s">
        <v>100</v>
      </c>
      <c r="I8" s="61" t="s">
        <v>100</v>
      </c>
      <c r="J8" s="61" t="s">
        <v>100</v>
      </c>
      <c r="K8" s="61" t="s">
        <v>100</v>
      </c>
      <c r="L8" s="61" t="s">
        <v>100</v>
      </c>
      <c r="M8" s="61" t="s">
        <v>100</v>
      </c>
      <c r="N8" s="61" t="s">
        <v>100</v>
      </c>
      <c r="O8" s="61" t="s">
        <v>100</v>
      </c>
      <c r="P8" s="61" t="s">
        <v>100</v>
      </c>
    </row>
    <row r="9" spans="1:16" s="18" customFormat="1" ht="94.5" x14ac:dyDescent="0.25">
      <c r="A9" s="65" t="s">
        <v>81</v>
      </c>
      <c r="B9" s="14" t="s">
        <v>73</v>
      </c>
      <c r="C9" s="61"/>
      <c r="D9" s="61" t="s">
        <v>24</v>
      </c>
      <c r="E9" s="61"/>
      <c r="F9" s="61" t="s">
        <v>18</v>
      </c>
      <c r="G9" s="15" t="s">
        <v>37</v>
      </c>
      <c r="H9" s="19"/>
      <c r="I9" s="10"/>
      <c r="J9" s="61"/>
      <c r="K9" s="61" t="s">
        <v>24</v>
      </c>
      <c r="L9" s="61"/>
      <c r="M9" s="61" t="s">
        <v>18</v>
      </c>
      <c r="N9" s="15" t="s">
        <v>37</v>
      </c>
      <c r="O9" s="19"/>
      <c r="P9" s="10"/>
    </row>
    <row r="10" spans="1:16" s="18" customFormat="1" ht="94.5" x14ac:dyDescent="0.25">
      <c r="A10" s="65" t="s">
        <v>82</v>
      </c>
      <c r="B10" s="14" t="s">
        <v>74</v>
      </c>
      <c r="C10" s="61"/>
      <c r="D10" s="61" t="s">
        <v>24</v>
      </c>
      <c r="E10" s="61"/>
      <c r="F10" s="61" t="s">
        <v>18</v>
      </c>
      <c r="G10" s="15" t="s">
        <v>37</v>
      </c>
      <c r="H10" s="19"/>
      <c r="I10" s="10"/>
      <c r="J10" s="61"/>
      <c r="K10" s="61" t="s">
        <v>24</v>
      </c>
      <c r="L10" s="61"/>
      <c r="M10" s="61" t="s">
        <v>18</v>
      </c>
      <c r="N10" s="15" t="s">
        <v>37</v>
      </c>
      <c r="O10" s="19"/>
      <c r="P10" s="10"/>
    </row>
    <row r="11" spans="1:16" s="18" customFormat="1" x14ac:dyDescent="0.25">
      <c r="A11" s="65" t="s">
        <v>1</v>
      </c>
      <c r="B11" s="14" t="s">
        <v>1</v>
      </c>
      <c r="C11" s="61"/>
      <c r="D11" s="61"/>
      <c r="E11" s="61"/>
      <c r="F11" s="61"/>
      <c r="G11" s="15"/>
      <c r="H11" s="19"/>
      <c r="I11" s="10"/>
      <c r="J11" s="61"/>
      <c r="K11" s="61"/>
      <c r="L11" s="61"/>
      <c r="M11" s="61"/>
      <c r="N11" s="15"/>
      <c r="O11" s="19"/>
      <c r="P11" s="10"/>
    </row>
    <row r="12" spans="1:16" ht="33" customHeight="1" x14ac:dyDescent="0.25">
      <c r="A12" s="67">
        <v>2</v>
      </c>
      <c r="B12" s="14" t="s">
        <v>102</v>
      </c>
      <c r="C12" s="60" t="s">
        <v>100</v>
      </c>
      <c r="D12" s="60" t="s">
        <v>100</v>
      </c>
      <c r="E12" s="60" t="s">
        <v>100</v>
      </c>
      <c r="F12" s="60" t="s">
        <v>100</v>
      </c>
      <c r="G12" s="60" t="s">
        <v>100</v>
      </c>
      <c r="H12" s="60" t="s">
        <v>100</v>
      </c>
      <c r="I12" s="60" t="s">
        <v>100</v>
      </c>
      <c r="J12" s="60" t="s">
        <v>100</v>
      </c>
      <c r="K12" s="60" t="s">
        <v>100</v>
      </c>
      <c r="L12" s="60" t="s">
        <v>100</v>
      </c>
      <c r="M12" s="60" t="s">
        <v>100</v>
      </c>
      <c r="N12" s="60" t="s">
        <v>100</v>
      </c>
      <c r="O12" s="60" t="s">
        <v>100</v>
      </c>
      <c r="P12" s="60" t="s">
        <v>100</v>
      </c>
    </row>
    <row r="13" spans="1:16" ht="15.75" customHeight="1" x14ac:dyDescent="0.25">
      <c r="A13" s="67" t="s">
        <v>83</v>
      </c>
      <c r="B13" s="14" t="s">
        <v>75</v>
      </c>
      <c r="C13" s="60"/>
      <c r="D13" s="60" t="s">
        <v>17</v>
      </c>
      <c r="E13" s="60"/>
      <c r="F13" s="60" t="s">
        <v>18</v>
      </c>
      <c r="G13" s="58" t="s">
        <v>38</v>
      </c>
      <c r="H13" s="58"/>
      <c r="I13" s="33"/>
      <c r="J13" s="60"/>
      <c r="K13" s="60" t="s">
        <v>17</v>
      </c>
      <c r="L13" s="60"/>
      <c r="M13" s="60" t="s">
        <v>18</v>
      </c>
      <c r="N13" s="58" t="s">
        <v>38</v>
      </c>
      <c r="O13" s="58"/>
      <c r="P13" s="33"/>
    </row>
    <row r="14" spans="1:16" ht="15.75" customHeight="1" x14ac:dyDescent="0.25">
      <c r="A14" s="67" t="s">
        <v>84</v>
      </c>
      <c r="B14" s="14" t="s">
        <v>76</v>
      </c>
      <c r="C14" s="60"/>
      <c r="D14" s="60" t="s">
        <v>17</v>
      </c>
      <c r="E14" s="60"/>
      <c r="F14" s="60" t="s">
        <v>18</v>
      </c>
      <c r="G14" s="58" t="s">
        <v>38</v>
      </c>
      <c r="H14" s="58"/>
      <c r="I14" s="33"/>
      <c r="J14" s="60"/>
      <c r="K14" s="60" t="s">
        <v>17</v>
      </c>
      <c r="L14" s="60"/>
      <c r="M14" s="60" t="s">
        <v>18</v>
      </c>
      <c r="N14" s="58" t="s">
        <v>38</v>
      </c>
      <c r="O14" s="58"/>
      <c r="P14" s="33"/>
    </row>
    <row r="15" spans="1:16" ht="15.75" customHeight="1" x14ac:dyDescent="0.25">
      <c r="A15" s="67" t="s">
        <v>1</v>
      </c>
      <c r="B15" s="14" t="s">
        <v>1</v>
      </c>
      <c r="C15" s="60"/>
      <c r="D15" s="60"/>
      <c r="E15" s="60"/>
      <c r="F15" s="60"/>
      <c r="G15" s="58"/>
      <c r="H15" s="58"/>
      <c r="I15" s="33"/>
      <c r="J15" s="60"/>
      <c r="K15" s="60"/>
      <c r="L15" s="60"/>
      <c r="M15" s="60"/>
      <c r="N15" s="58"/>
      <c r="O15" s="58"/>
      <c r="P15" s="33"/>
    </row>
    <row r="16" spans="1:16" s="18" customFormat="1" ht="55.5" customHeight="1" x14ac:dyDescent="0.25">
      <c r="A16" s="67"/>
      <c r="B16" s="53" t="s">
        <v>53</v>
      </c>
      <c r="C16" s="62" t="s">
        <v>100</v>
      </c>
      <c r="D16" s="62" t="s">
        <v>100</v>
      </c>
      <c r="E16" s="62" t="s">
        <v>100</v>
      </c>
      <c r="F16" s="62" t="s">
        <v>100</v>
      </c>
      <c r="G16" s="62" t="s">
        <v>100</v>
      </c>
      <c r="H16" s="62" t="s">
        <v>100</v>
      </c>
      <c r="I16" s="22"/>
      <c r="J16" s="62" t="s">
        <v>100</v>
      </c>
      <c r="K16" s="62" t="s">
        <v>100</v>
      </c>
      <c r="L16" s="62" t="s">
        <v>100</v>
      </c>
      <c r="M16" s="62" t="s">
        <v>100</v>
      </c>
      <c r="N16" s="62" t="s">
        <v>100</v>
      </c>
      <c r="O16" s="62" t="s">
        <v>100</v>
      </c>
      <c r="P16" s="22"/>
    </row>
    <row r="17" spans="1:11" ht="15.75" customHeight="1" x14ac:dyDescent="0.25">
      <c r="A17" s="70"/>
      <c r="B17" s="34"/>
      <c r="C17" s="28"/>
      <c r="D17" s="57"/>
      <c r="E17" s="57"/>
      <c r="F17" s="57"/>
      <c r="G17" s="59"/>
      <c r="H17" s="59"/>
      <c r="I17" s="35"/>
      <c r="J17" s="32"/>
      <c r="K17" s="32"/>
    </row>
    <row r="18" spans="1:11" s="54" customFormat="1" ht="18.75" customHeight="1" x14ac:dyDescent="0.25">
      <c r="A18" s="174"/>
      <c r="B18" s="174"/>
      <c r="C18" s="174"/>
      <c r="D18" s="174"/>
      <c r="E18" s="174"/>
      <c r="F18" s="174"/>
      <c r="G18" s="174"/>
      <c r="H18" s="59"/>
      <c r="I18" s="35"/>
    </row>
    <row r="19" spans="1:11" s="54" customFormat="1" ht="41.25" customHeight="1" x14ac:dyDescent="0.25">
      <c r="A19" s="174"/>
      <c r="B19" s="174"/>
      <c r="C19" s="174"/>
      <c r="D19" s="174"/>
      <c r="E19" s="174"/>
      <c r="F19" s="174"/>
      <c r="G19" s="174"/>
      <c r="H19" s="59"/>
      <c r="I19" s="35"/>
    </row>
    <row r="20" spans="1:11" s="54" customFormat="1" ht="38.25" customHeight="1" x14ac:dyDescent="0.25">
      <c r="A20" s="174"/>
      <c r="B20" s="174"/>
      <c r="C20" s="174"/>
      <c r="D20" s="174"/>
      <c r="E20" s="174"/>
      <c r="F20" s="174"/>
      <c r="G20" s="174"/>
      <c r="H20"/>
      <c r="I20" s="35"/>
    </row>
    <row r="21" spans="1:11" s="54" customFormat="1" ht="18.75" customHeight="1" x14ac:dyDescent="0.25">
      <c r="A21" s="175"/>
      <c r="B21" s="175"/>
      <c r="C21" s="175"/>
      <c r="D21" s="175"/>
      <c r="E21" s="175"/>
      <c r="F21" s="175"/>
      <c r="G21" s="175"/>
      <c r="H21" s="59"/>
      <c r="I21" s="35"/>
    </row>
    <row r="22" spans="1:11" s="54" customFormat="1" ht="217.5" customHeight="1" x14ac:dyDescent="0.25">
      <c r="A22" s="170"/>
      <c r="B22" s="173"/>
      <c r="C22" s="173"/>
      <c r="D22" s="173"/>
      <c r="E22" s="173"/>
      <c r="F22" s="173"/>
      <c r="G22" s="173"/>
      <c r="H22" s="59"/>
      <c r="I22" s="35"/>
    </row>
    <row r="23" spans="1:11" ht="53.25" customHeight="1" x14ac:dyDescent="0.25">
      <c r="A23" s="170"/>
      <c r="B23" s="171"/>
      <c r="C23" s="171"/>
      <c r="D23" s="171"/>
      <c r="E23" s="171"/>
      <c r="F23" s="171"/>
      <c r="G23" s="171"/>
    </row>
    <row r="24" spans="1:11" x14ac:dyDescent="0.25">
      <c r="A24" s="172"/>
      <c r="B24" s="172"/>
      <c r="C24" s="172"/>
      <c r="D24" s="172"/>
      <c r="E24" s="172"/>
      <c r="F24" s="172"/>
      <c r="G24" s="172"/>
    </row>
    <row r="25" spans="1:11" x14ac:dyDescent="0.25">
      <c r="B25"/>
    </row>
    <row r="29" spans="1:11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5"/>
  <sheetViews>
    <sheetView view="pageBreakPreview" topLeftCell="A15" zoomScale="85" zoomScaleNormal="70" zoomScaleSheetLayoutView="85" workbookViewId="0">
      <selection activeCell="C25" sqref="C25:I32"/>
    </sheetView>
  </sheetViews>
  <sheetFormatPr defaultColWidth="9"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G1" s="138"/>
      <c r="H1" s="138"/>
      <c r="P1" s="43" t="s">
        <v>48</v>
      </c>
    </row>
    <row r="2" spans="1:33" ht="18.75" x14ac:dyDescent="0.3">
      <c r="G2" s="138"/>
      <c r="H2" s="138"/>
      <c r="P2" s="44" t="s">
        <v>46</v>
      </c>
    </row>
    <row r="3" spans="1:33" ht="18.75" x14ac:dyDescent="0.3">
      <c r="G3" s="138"/>
      <c r="H3" s="138"/>
      <c r="P3" s="44" t="s">
        <v>47</v>
      </c>
    </row>
    <row r="4" spans="1:33" ht="57" customHeight="1" x14ac:dyDescent="0.25">
      <c r="A4" s="160" t="s">
        <v>49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50"/>
      <c r="R4" s="50"/>
      <c r="S4" s="50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62" t="s">
        <v>143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x14ac:dyDescent="0.25">
      <c r="A7" s="163" t="s">
        <v>149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51"/>
      <c r="R7" s="51"/>
      <c r="S7" s="5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64" t="str">
        <f>т6!A8</f>
        <v>Год раскрытия информации:  2022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52"/>
      <c r="R8" s="52"/>
      <c r="S8" s="5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18.75" x14ac:dyDescent="0.3">
      <c r="A9" s="166" t="s">
        <v>154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52"/>
      <c r="R9" s="52"/>
      <c r="S9" s="52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166" t="s">
        <v>153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1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52"/>
      <c r="R11" s="52"/>
      <c r="S11" s="52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65" t="s">
        <v>147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167" t="s">
        <v>142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167" t="s">
        <v>152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68" t="s">
        <v>148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x14ac:dyDescent="0.25">
      <c r="G16" s="138"/>
      <c r="H16" s="138"/>
    </row>
    <row r="17" spans="1:17" x14ac:dyDescent="0.25">
      <c r="G17" s="117"/>
      <c r="H17" s="117"/>
    </row>
    <row r="18" spans="1:17" s="11" customFormat="1" x14ac:dyDescent="0.25">
      <c r="A18" s="159" t="s">
        <v>14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</row>
    <row r="19" spans="1:17" s="18" customFormat="1" ht="30" customHeight="1" x14ac:dyDescent="0.25">
      <c r="A19" s="157" t="s">
        <v>0</v>
      </c>
      <c r="B19" s="158" t="s">
        <v>2</v>
      </c>
      <c r="C19" s="153" t="s">
        <v>44</v>
      </c>
      <c r="D19" s="153"/>
      <c r="E19" s="153"/>
      <c r="F19" s="153"/>
      <c r="G19" s="153"/>
      <c r="H19" s="153"/>
      <c r="I19" s="153"/>
      <c r="J19" s="153" t="s">
        <v>45</v>
      </c>
      <c r="K19" s="153"/>
      <c r="L19" s="153"/>
      <c r="M19" s="153"/>
      <c r="N19" s="153"/>
      <c r="O19" s="153"/>
      <c r="P19" s="153"/>
    </row>
    <row r="20" spans="1:17" s="18" customFormat="1" ht="30" customHeight="1" x14ac:dyDescent="0.25">
      <c r="A20" s="157"/>
      <c r="B20" s="158"/>
      <c r="C20" s="178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20" s="179"/>
      <c r="E20" s="179"/>
      <c r="F20" s="179"/>
      <c r="G20" s="179"/>
      <c r="H20" s="179"/>
      <c r="I20" s="180"/>
      <c r="J20" s="178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20" s="179"/>
      <c r="L20" s="179"/>
      <c r="M20" s="179"/>
      <c r="N20" s="179"/>
      <c r="O20" s="179"/>
      <c r="P20" s="180"/>
    </row>
    <row r="21" spans="1:17" s="18" customFormat="1" ht="30" customHeight="1" x14ac:dyDescent="0.25">
      <c r="A21" s="157"/>
      <c r="B21" s="158"/>
      <c r="C21" s="158" t="s">
        <v>12</v>
      </c>
      <c r="D21" s="158"/>
      <c r="E21" s="158"/>
      <c r="F21" s="158"/>
      <c r="G21" s="158" t="s">
        <v>101</v>
      </c>
      <c r="H21" s="176"/>
      <c r="I21" s="176"/>
      <c r="J21" s="158" t="s">
        <v>12</v>
      </c>
      <c r="K21" s="158"/>
      <c r="L21" s="158"/>
      <c r="M21" s="158"/>
      <c r="N21" s="158" t="s">
        <v>101</v>
      </c>
      <c r="O21" s="176"/>
      <c r="P21" s="176"/>
    </row>
    <row r="22" spans="1:17" s="18" customFormat="1" ht="30" customHeight="1" x14ac:dyDescent="0.25">
      <c r="A22" s="157"/>
      <c r="B22" s="158"/>
      <c r="C22" s="76" t="s">
        <v>25</v>
      </c>
      <c r="D22" s="76" t="s">
        <v>8</v>
      </c>
      <c r="E22" s="76" t="s">
        <v>98</v>
      </c>
      <c r="F22" s="76" t="s">
        <v>10</v>
      </c>
      <c r="G22" s="76" t="s">
        <v>13</v>
      </c>
      <c r="H22" s="76" t="s">
        <v>50</v>
      </c>
      <c r="I22" s="12" t="s">
        <v>51</v>
      </c>
      <c r="J22" s="76" t="s">
        <v>25</v>
      </c>
      <c r="K22" s="76" t="s">
        <v>8</v>
      </c>
      <c r="L22" s="76" t="s">
        <v>98</v>
      </c>
      <c r="M22" s="76" t="s">
        <v>10</v>
      </c>
      <c r="N22" s="76" t="s">
        <v>13</v>
      </c>
      <c r="O22" s="76" t="s">
        <v>52</v>
      </c>
      <c r="P22" s="12" t="s">
        <v>51</v>
      </c>
    </row>
    <row r="23" spans="1:17" s="18" customFormat="1" ht="30" customHeight="1" x14ac:dyDescent="0.25">
      <c r="A23" s="64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12">
        <v>9</v>
      </c>
      <c r="J23" s="76">
        <v>10</v>
      </c>
      <c r="K23" s="12">
        <v>11</v>
      </c>
      <c r="L23" s="76">
        <v>12</v>
      </c>
      <c r="M23" s="12">
        <v>13</v>
      </c>
      <c r="N23" s="76">
        <v>14</v>
      </c>
      <c r="O23" s="12">
        <v>15</v>
      </c>
      <c r="P23" s="76">
        <v>16</v>
      </c>
    </row>
    <row r="24" spans="1:17" s="18" customFormat="1" ht="30" customHeight="1" x14ac:dyDescent="0.25">
      <c r="A24" s="135">
        <v>1</v>
      </c>
      <c r="B24" s="13" t="s">
        <v>113</v>
      </c>
      <c r="C24" s="136" t="s">
        <v>100</v>
      </c>
      <c r="D24" s="136" t="s">
        <v>100</v>
      </c>
      <c r="E24" s="136" t="s">
        <v>100</v>
      </c>
      <c r="F24" s="136" t="s">
        <v>100</v>
      </c>
      <c r="G24" s="136" t="s">
        <v>100</v>
      </c>
      <c r="H24" s="136" t="s">
        <v>100</v>
      </c>
      <c r="I24" s="136" t="s">
        <v>100</v>
      </c>
      <c r="J24" s="136" t="s">
        <v>100</v>
      </c>
      <c r="K24" s="136" t="s">
        <v>100</v>
      </c>
      <c r="L24" s="136" t="s">
        <v>100</v>
      </c>
      <c r="M24" s="136" t="s">
        <v>100</v>
      </c>
      <c r="N24" s="136" t="s">
        <v>100</v>
      </c>
      <c r="O24" s="136" t="s">
        <v>100</v>
      </c>
      <c r="P24" s="136" t="s">
        <v>100</v>
      </c>
    </row>
    <row r="25" spans="1:17" ht="63" x14ac:dyDescent="0.25">
      <c r="A25" s="67" t="s">
        <v>81</v>
      </c>
      <c r="B25" s="13" t="s">
        <v>158</v>
      </c>
      <c r="C25" s="136" t="s">
        <v>159</v>
      </c>
      <c r="D25" s="136" t="s">
        <v>181</v>
      </c>
      <c r="E25" s="136">
        <v>32.201999999999998</v>
      </c>
      <c r="F25" s="136" t="s">
        <v>160</v>
      </c>
      <c r="G25" s="15" t="s">
        <v>177</v>
      </c>
      <c r="H25" s="19">
        <v>2267</v>
      </c>
      <c r="I25" s="17">
        <v>173014.58358000001</v>
      </c>
      <c r="J25" s="136" t="s">
        <v>159</v>
      </c>
      <c r="K25" s="36" t="s">
        <v>181</v>
      </c>
      <c r="L25" s="136">
        <v>32.201999999999998</v>
      </c>
      <c r="M25" s="136" t="s">
        <v>160</v>
      </c>
      <c r="N25" s="15" t="s">
        <v>177</v>
      </c>
      <c r="O25" s="19">
        <v>2267</v>
      </c>
      <c r="P25" s="17">
        <f>L25*O25*Q25</f>
        <v>173014.58358000001</v>
      </c>
      <c r="Q25" s="6">
        <v>2.37</v>
      </c>
    </row>
    <row r="26" spans="1:17" ht="47.25" x14ac:dyDescent="0.25">
      <c r="A26" s="67" t="s">
        <v>82</v>
      </c>
      <c r="B26" s="13" t="s">
        <v>161</v>
      </c>
      <c r="C26" s="13" t="s">
        <v>159</v>
      </c>
      <c r="D26" s="13" t="s">
        <v>162</v>
      </c>
      <c r="E26" s="13">
        <v>32.201999999999998</v>
      </c>
      <c r="F26" s="136" t="s">
        <v>160</v>
      </c>
      <c r="G26" s="15" t="s">
        <v>178</v>
      </c>
      <c r="H26" s="19">
        <v>1944</v>
      </c>
      <c r="I26" s="17">
        <v>65104.715519999998</v>
      </c>
      <c r="J26" s="136" t="s">
        <v>159</v>
      </c>
      <c r="K26" s="136" t="s">
        <v>162</v>
      </c>
      <c r="L26" s="136">
        <v>32.201999999999998</v>
      </c>
      <c r="M26" s="136" t="s">
        <v>160</v>
      </c>
      <c r="N26" s="15" t="s">
        <v>178</v>
      </c>
      <c r="O26" s="19">
        <v>1944</v>
      </c>
      <c r="P26" s="17">
        <f t="shared" ref="P26:P31" si="0">L26*O26*Q26</f>
        <v>65104.715519999998</v>
      </c>
      <c r="Q26" s="6">
        <v>1.04</v>
      </c>
    </row>
    <row r="27" spans="1:17" ht="47.25" x14ac:dyDescent="0.25">
      <c r="A27" s="67" t="s">
        <v>117</v>
      </c>
      <c r="B27" s="13" t="s">
        <v>158</v>
      </c>
      <c r="C27" s="13">
        <v>110</v>
      </c>
      <c r="D27" s="13" t="s">
        <v>180</v>
      </c>
      <c r="E27" s="13">
        <v>7.74</v>
      </c>
      <c r="F27" s="144" t="s">
        <v>182</v>
      </c>
      <c r="G27" s="15" t="s">
        <v>183</v>
      </c>
      <c r="H27" s="19">
        <v>5086</v>
      </c>
      <c r="I27" s="17">
        <v>93296.566800000001</v>
      </c>
      <c r="J27" s="144">
        <v>110</v>
      </c>
      <c r="K27" s="144" t="s">
        <v>180</v>
      </c>
      <c r="L27" s="144">
        <v>7.74</v>
      </c>
      <c r="M27" s="144" t="s">
        <v>182</v>
      </c>
      <c r="N27" s="15" t="s">
        <v>183</v>
      </c>
      <c r="O27" s="19">
        <v>5086</v>
      </c>
      <c r="P27" s="17">
        <f t="shared" si="0"/>
        <v>93296.566800000001</v>
      </c>
      <c r="Q27" s="6">
        <v>2.37</v>
      </c>
    </row>
    <row r="28" spans="1:17" ht="31.5" x14ac:dyDescent="0.25">
      <c r="A28" s="67" t="s">
        <v>127</v>
      </c>
      <c r="B28" s="13" t="s">
        <v>161</v>
      </c>
      <c r="C28" s="142">
        <v>110</v>
      </c>
      <c r="D28" s="142" t="s">
        <v>180</v>
      </c>
      <c r="E28" s="142">
        <v>7.74</v>
      </c>
      <c r="F28" s="142" t="s">
        <v>160</v>
      </c>
      <c r="G28" s="15" t="s">
        <v>179</v>
      </c>
      <c r="H28" s="19">
        <v>6816</v>
      </c>
      <c r="I28" s="17">
        <v>54866.073600000003</v>
      </c>
      <c r="J28" s="142">
        <v>110</v>
      </c>
      <c r="K28" s="142" t="s">
        <v>180</v>
      </c>
      <c r="L28" s="142">
        <v>7.74</v>
      </c>
      <c r="M28" s="142" t="s">
        <v>160</v>
      </c>
      <c r="N28" s="15" t="s">
        <v>179</v>
      </c>
      <c r="O28" s="19">
        <v>6816</v>
      </c>
      <c r="P28" s="17">
        <f t="shared" si="0"/>
        <v>54866.073600000003</v>
      </c>
      <c r="Q28" s="6">
        <v>1.04</v>
      </c>
    </row>
    <row r="29" spans="1:17" ht="31.5" x14ac:dyDescent="0.25">
      <c r="A29" s="67" t="s">
        <v>184</v>
      </c>
      <c r="B29" s="13" t="s">
        <v>163</v>
      </c>
      <c r="C29" s="136">
        <v>110</v>
      </c>
      <c r="D29" s="136" t="s">
        <v>164</v>
      </c>
      <c r="E29" s="136">
        <v>39.942</v>
      </c>
      <c r="F29" s="136" t="s">
        <v>160</v>
      </c>
      <c r="G29" s="15" t="s">
        <v>165</v>
      </c>
      <c r="H29" s="19">
        <v>716</v>
      </c>
      <c r="I29" s="17">
        <v>29742.410880000003</v>
      </c>
      <c r="J29" s="136">
        <v>110</v>
      </c>
      <c r="K29" s="136" t="s">
        <v>164</v>
      </c>
      <c r="L29" s="136">
        <v>39.942</v>
      </c>
      <c r="M29" s="136" t="s">
        <v>160</v>
      </c>
      <c r="N29" s="15" t="s">
        <v>165</v>
      </c>
      <c r="O29" s="19">
        <v>716</v>
      </c>
      <c r="P29" s="17">
        <f t="shared" si="0"/>
        <v>29742.410880000003</v>
      </c>
      <c r="Q29" s="6">
        <v>1.04</v>
      </c>
    </row>
    <row r="30" spans="1:17" ht="31.5" customHeight="1" x14ac:dyDescent="0.25">
      <c r="A30" s="67" t="s">
        <v>185</v>
      </c>
      <c r="B30" s="13" t="s">
        <v>166</v>
      </c>
      <c r="C30" s="136">
        <v>110</v>
      </c>
      <c r="D30" s="36" t="s">
        <v>167</v>
      </c>
      <c r="E30" s="83">
        <v>39.942</v>
      </c>
      <c r="F30" s="94" t="s">
        <v>3</v>
      </c>
      <c r="G30" s="15" t="s">
        <v>168</v>
      </c>
      <c r="H30" s="83">
        <v>519</v>
      </c>
      <c r="I30" s="84">
        <v>21559.093920000003</v>
      </c>
      <c r="J30" s="136">
        <v>110</v>
      </c>
      <c r="K30" s="36" t="s">
        <v>167</v>
      </c>
      <c r="L30" s="143">
        <v>39.942</v>
      </c>
      <c r="M30" s="94" t="s">
        <v>3</v>
      </c>
      <c r="N30" s="15" t="s">
        <v>168</v>
      </c>
      <c r="O30" s="83">
        <v>519</v>
      </c>
      <c r="P30" s="17">
        <f t="shared" si="0"/>
        <v>21559.093920000003</v>
      </c>
      <c r="Q30" s="6">
        <v>1.04</v>
      </c>
    </row>
    <row r="31" spans="1:17" ht="47.25" x14ac:dyDescent="0.25">
      <c r="A31" s="67" t="s">
        <v>174</v>
      </c>
      <c r="B31" s="13" t="s">
        <v>169</v>
      </c>
      <c r="C31" s="136">
        <v>110</v>
      </c>
      <c r="D31" s="136" t="s">
        <v>170</v>
      </c>
      <c r="E31" s="136">
        <v>1</v>
      </c>
      <c r="F31" s="136" t="s">
        <v>171</v>
      </c>
      <c r="G31" s="15" t="s">
        <v>172</v>
      </c>
      <c r="H31" s="19">
        <v>27483.411299999996</v>
      </c>
      <c r="I31" s="17">
        <v>27483.411299999996</v>
      </c>
      <c r="J31" s="136">
        <v>110</v>
      </c>
      <c r="K31" s="136" t="s">
        <v>170</v>
      </c>
      <c r="L31" s="136">
        <v>1</v>
      </c>
      <c r="M31" s="136" t="s">
        <v>171</v>
      </c>
      <c r="N31" s="15" t="s">
        <v>172</v>
      </c>
      <c r="O31" s="137">
        <f>(62913-23100)/(50-30)*(L25-30)+23100</f>
        <v>27483.411299999996</v>
      </c>
      <c r="P31" s="17">
        <f t="shared" si="0"/>
        <v>27483.411299999996</v>
      </c>
      <c r="Q31" s="6">
        <v>1</v>
      </c>
    </row>
    <row r="32" spans="1:17" ht="47.25" x14ac:dyDescent="0.25">
      <c r="A32" s="67"/>
      <c r="B32" s="53" t="s">
        <v>104</v>
      </c>
      <c r="C32" s="119" t="s">
        <v>100</v>
      </c>
      <c r="D32" s="119" t="s">
        <v>100</v>
      </c>
      <c r="E32" s="119" t="s">
        <v>100</v>
      </c>
      <c r="F32" s="119" t="s">
        <v>100</v>
      </c>
      <c r="G32" s="119" t="s">
        <v>100</v>
      </c>
      <c r="H32" s="119" t="s">
        <v>100</v>
      </c>
      <c r="I32" s="89">
        <v>465066.85559999995</v>
      </c>
      <c r="J32" s="77" t="s">
        <v>100</v>
      </c>
      <c r="K32" s="77" t="s">
        <v>100</v>
      </c>
      <c r="L32" s="77" t="s">
        <v>100</v>
      </c>
      <c r="M32" s="77" t="s">
        <v>100</v>
      </c>
      <c r="N32" s="77" t="s">
        <v>100</v>
      </c>
      <c r="O32" s="77" t="s">
        <v>100</v>
      </c>
      <c r="P32" s="89">
        <f>SUM(P25:P31)</f>
        <v>465066.85559999995</v>
      </c>
    </row>
    <row r="33" spans="1:16" x14ac:dyDescent="0.25">
      <c r="A33" s="70"/>
      <c r="B33" s="34"/>
      <c r="C33" s="28"/>
      <c r="D33" s="79"/>
      <c r="E33" s="79"/>
      <c r="F33" s="79"/>
      <c r="G33" s="78"/>
      <c r="H33" s="78"/>
      <c r="I33" s="35"/>
      <c r="J33" s="32"/>
      <c r="K33" s="32"/>
    </row>
    <row r="34" spans="1:16" x14ac:dyDescent="0.25">
      <c r="A34" s="174"/>
      <c r="B34" s="174"/>
      <c r="C34" s="174"/>
      <c r="D34" s="174"/>
      <c r="E34" s="174"/>
      <c r="F34" s="174"/>
      <c r="G34" s="174"/>
      <c r="H34" s="78"/>
      <c r="I34" s="35"/>
      <c r="J34" s="54"/>
      <c r="K34" s="54"/>
      <c r="L34" s="54"/>
      <c r="M34" s="54"/>
      <c r="N34" s="54"/>
      <c r="O34" s="54"/>
      <c r="P34" s="54"/>
    </row>
    <row r="35" spans="1:16" x14ac:dyDescent="0.25">
      <c r="A35" s="174"/>
      <c r="B35" s="174"/>
      <c r="C35" s="174"/>
      <c r="D35" s="174"/>
      <c r="E35" s="174"/>
      <c r="F35" s="174"/>
      <c r="G35" s="174"/>
      <c r="H35" s="78"/>
      <c r="I35" s="35"/>
      <c r="J35" s="54"/>
      <c r="K35" s="54"/>
      <c r="L35" s="54"/>
      <c r="M35" s="54"/>
      <c r="N35" s="54"/>
      <c r="O35" s="54"/>
      <c r="P35" s="54"/>
    </row>
    <row r="36" spans="1:16" x14ac:dyDescent="0.25">
      <c r="A36" s="174"/>
      <c r="B36" s="174"/>
      <c r="C36" s="174"/>
      <c r="D36" s="174"/>
      <c r="E36" s="174"/>
      <c r="F36" s="174"/>
      <c r="G36" s="174"/>
      <c r="H36" s="81"/>
      <c r="I36" s="35"/>
      <c r="J36" s="54"/>
      <c r="K36" s="54"/>
      <c r="L36" s="54"/>
      <c r="M36" s="54"/>
      <c r="N36" s="54"/>
      <c r="O36" s="54"/>
      <c r="P36" s="54"/>
    </row>
    <row r="37" spans="1:16" x14ac:dyDescent="0.25">
      <c r="A37" s="175"/>
      <c r="B37" s="175"/>
      <c r="C37" s="175"/>
      <c r="D37" s="175"/>
      <c r="E37" s="175"/>
      <c r="F37" s="175"/>
      <c r="G37" s="175"/>
      <c r="H37" s="78"/>
      <c r="I37" s="35"/>
      <c r="J37" s="54"/>
      <c r="K37" s="54"/>
      <c r="L37" s="54"/>
      <c r="M37" s="54"/>
      <c r="N37" s="54"/>
      <c r="O37" s="54"/>
      <c r="P37" s="54"/>
    </row>
    <row r="38" spans="1:16" x14ac:dyDescent="0.25">
      <c r="A38" s="170"/>
      <c r="B38" s="173"/>
      <c r="C38" s="173"/>
      <c r="D38" s="173"/>
      <c r="E38" s="173"/>
      <c r="F38" s="173"/>
      <c r="G38" s="173"/>
      <c r="H38" s="78"/>
      <c r="I38" s="35"/>
      <c r="J38" s="54"/>
      <c r="K38" s="54"/>
      <c r="L38" s="54"/>
      <c r="M38" s="54"/>
      <c r="N38" s="54"/>
      <c r="O38" s="54"/>
      <c r="P38" s="54"/>
    </row>
    <row r="39" spans="1:16" x14ac:dyDescent="0.25">
      <c r="A39" s="170"/>
      <c r="B39" s="171"/>
      <c r="C39" s="171"/>
      <c r="D39" s="171"/>
      <c r="E39" s="171"/>
      <c r="F39" s="171"/>
      <c r="G39" s="171"/>
    </row>
    <row r="40" spans="1:16" x14ac:dyDescent="0.25">
      <c r="A40" s="172"/>
      <c r="B40" s="172"/>
      <c r="C40" s="172"/>
      <c r="D40" s="172"/>
      <c r="E40" s="172"/>
      <c r="F40" s="172"/>
      <c r="G40" s="172"/>
    </row>
    <row r="41" spans="1:16" x14ac:dyDescent="0.25">
      <c r="B41" s="81"/>
    </row>
    <row r="45" spans="1:16" x14ac:dyDescent="0.25">
      <c r="B45" s="81"/>
    </row>
  </sheetData>
  <mergeCells count="30">
    <mergeCell ref="A14:P14"/>
    <mergeCell ref="A15:P15"/>
    <mergeCell ref="A9:P9"/>
    <mergeCell ref="A10:P10"/>
    <mergeCell ref="A11:P11"/>
    <mergeCell ref="A12:P12"/>
    <mergeCell ref="A13:P13"/>
    <mergeCell ref="A4:P4"/>
    <mergeCell ref="A5:P5"/>
    <mergeCell ref="A6:P6"/>
    <mergeCell ref="A7:P7"/>
    <mergeCell ref="A8:P8"/>
    <mergeCell ref="A37:G37"/>
    <mergeCell ref="A38:G38"/>
    <mergeCell ref="A39:G39"/>
    <mergeCell ref="A40:G40"/>
    <mergeCell ref="A34:G34"/>
    <mergeCell ref="A35:G35"/>
    <mergeCell ref="A36:G36"/>
    <mergeCell ref="C21:F21"/>
    <mergeCell ref="G21:I21"/>
    <mergeCell ref="J21:M21"/>
    <mergeCell ref="N21:P21"/>
    <mergeCell ref="A18:P18"/>
    <mergeCell ref="A19:A22"/>
    <mergeCell ref="B19:B22"/>
    <mergeCell ref="C19:I19"/>
    <mergeCell ref="J19:P19"/>
    <mergeCell ref="C20:I20"/>
    <mergeCell ref="J20:P2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3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10" zoomScale="85" zoomScaleNormal="70" zoomScaleSheetLayoutView="85" workbookViewId="0">
      <selection activeCell="L24" sqref="L24"/>
    </sheetView>
  </sheetViews>
  <sheetFormatPr defaultColWidth="9" defaultRowHeight="15.75" x14ac:dyDescent="0.25"/>
  <cols>
    <col min="1" max="1" width="7.625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59" t="s">
        <v>21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6" ht="15.75" customHeight="1" x14ac:dyDescent="0.25">
      <c r="A3" s="157" t="s">
        <v>0</v>
      </c>
      <c r="B3" s="158" t="s">
        <v>2</v>
      </c>
      <c r="C3" s="153" t="s">
        <v>44</v>
      </c>
      <c r="D3" s="153"/>
      <c r="E3" s="153"/>
      <c r="F3" s="153"/>
      <c r="G3" s="153"/>
      <c r="H3" s="153"/>
      <c r="I3" s="153"/>
      <c r="J3" s="153" t="s">
        <v>45</v>
      </c>
      <c r="K3" s="153"/>
      <c r="L3" s="153"/>
      <c r="M3" s="153"/>
      <c r="N3" s="153"/>
      <c r="O3" s="153"/>
      <c r="P3" s="153"/>
    </row>
    <row r="4" spans="1:16" ht="33" customHeight="1" x14ac:dyDescent="0.25">
      <c r="A4" s="157"/>
      <c r="B4" s="158"/>
      <c r="C4" s="178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9"/>
      <c r="E4" s="179"/>
      <c r="F4" s="179"/>
      <c r="G4" s="179"/>
      <c r="H4" s="179"/>
      <c r="I4" s="180"/>
      <c r="J4" s="178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4" s="179"/>
      <c r="L4" s="179"/>
      <c r="M4" s="179"/>
      <c r="N4" s="179"/>
      <c r="O4" s="179"/>
      <c r="P4" s="180"/>
    </row>
    <row r="5" spans="1:16" ht="33.75" customHeight="1" x14ac:dyDescent="0.25">
      <c r="A5" s="157"/>
      <c r="B5" s="158"/>
      <c r="C5" s="158" t="s">
        <v>12</v>
      </c>
      <c r="D5" s="158"/>
      <c r="E5" s="158"/>
      <c r="F5" s="158"/>
      <c r="G5" s="158" t="s">
        <v>101</v>
      </c>
      <c r="H5" s="176"/>
      <c r="I5" s="176"/>
      <c r="J5" s="158" t="s">
        <v>12</v>
      </c>
      <c r="K5" s="158"/>
      <c r="L5" s="158"/>
      <c r="M5" s="158"/>
      <c r="N5" s="158" t="s">
        <v>101</v>
      </c>
      <c r="O5" s="176"/>
      <c r="P5" s="176"/>
    </row>
    <row r="6" spans="1:16" s="9" customFormat="1" ht="63" x14ac:dyDescent="0.25">
      <c r="A6" s="157"/>
      <c r="B6" s="158"/>
      <c r="C6" s="76" t="s">
        <v>25</v>
      </c>
      <c r="D6" s="76" t="s">
        <v>8</v>
      </c>
      <c r="E6" s="76" t="s">
        <v>98</v>
      </c>
      <c r="F6" s="76" t="s">
        <v>10</v>
      </c>
      <c r="G6" s="76" t="s">
        <v>13</v>
      </c>
      <c r="H6" s="76" t="s">
        <v>50</v>
      </c>
      <c r="I6" s="12" t="s">
        <v>51</v>
      </c>
      <c r="J6" s="76" t="s">
        <v>25</v>
      </c>
      <c r="K6" s="76" t="s">
        <v>8</v>
      </c>
      <c r="L6" s="76" t="s">
        <v>98</v>
      </c>
      <c r="M6" s="76" t="s">
        <v>10</v>
      </c>
      <c r="N6" s="76" t="s">
        <v>13</v>
      </c>
      <c r="O6" s="76" t="s">
        <v>52</v>
      </c>
      <c r="P6" s="12" t="s">
        <v>51</v>
      </c>
    </row>
    <row r="7" spans="1:16" s="11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">
        <v>9</v>
      </c>
      <c r="J7" s="76">
        <v>10</v>
      </c>
      <c r="K7" s="12">
        <v>11</v>
      </c>
      <c r="L7" s="76">
        <v>12</v>
      </c>
      <c r="M7" s="12">
        <v>13</v>
      </c>
      <c r="N7" s="76">
        <v>14</v>
      </c>
      <c r="O7" s="12">
        <v>15</v>
      </c>
      <c r="P7" s="76">
        <v>16</v>
      </c>
    </row>
    <row r="8" spans="1:16" s="11" customFormat="1" ht="58.5" customHeight="1" x14ac:dyDescent="0.25">
      <c r="A8" s="67">
        <v>1</v>
      </c>
      <c r="B8" s="14" t="s">
        <v>112</v>
      </c>
      <c r="C8" s="118" t="s">
        <v>100</v>
      </c>
      <c r="D8" s="118" t="s">
        <v>100</v>
      </c>
      <c r="E8" s="118" t="s">
        <v>100</v>
      </c>
      <c r="F8" s="118" t="s">
        <v>100</v>
      </c>
      <c r="G8" s="118" t="s">
        <v>100</v>
      </c>
      <c r="H8" s="118" t="s">
        <v>100</v>
      </c>
      <c r="I8" s="118" t="s">
        <v>100</v>
      </c>
      <c r="J8" s="76" t="s">
        <v>100</v>
      </c>
      <c r="K8" s="76" t="s">
        <v>100</v>
      </c>
      <c r="L8" s="76" t="s">
        <v>100</v>
      </c>
      <c r="M8" s="76" t="s">
        <v>100</v>
      </c>
      <c r="N8" s="76" t="s">
        <v>100</v>
      </c>
      <c r="O8" s="76" t="s">
        <v>100</v>
      </c>
      <c r="P8" s="76" t="s">
        <v>100</v>
      </c>
    </row>
    <row r="9" spans="1:16" s="11" customFormat="1" ht="47.25" x14ac:dyDescent="0.25">
      <c r="A9" s="67" t="s">
        <v>81</v>
      </c>
      <c r="B9" s="14" t="s">
        <v>114</v>
      </c>
      <c r="C9" s="118"/>
      <c r="D9" s="36" t="s">
        <v>116</v>
      </c>
      <c r="E9" s="118"/>
      <c r="F9" s="94" t="s">
        <v>3</v>
      </c>
      <c r="G9" s="15" t="s">
        <v>41</v>
      </c>
      <c r="H9" s="118"/>
      <c r="I9" s="17"/>
      <c r="J9" s="76"/>
      <c r="K9" s="36"/>
      <c r="L9" s="76"/>
      <c r="M9" s="80" t="s">
        <v>3</v>
      </c>
      <c r="N9" s="15" t="s">
        <v>41</v>
      </c>
      <c r="O9" s="76"/>
      <c r="P9" s="17">
        <f>O9*L9</f>
        <v>0</v>
      </c>
    </row>
    <row r="10" spans="1:16" s="73" customFormat="1" ht="47.25" x14ac:dyDescent="0.25">
      <c r="A10" s="67" t="s">
        <v>82</v>
      </c>
      <c r="B10" s="14" t="s">
        <v>115</v>
      </c>
      <c r="C10" s="118"/>
      <c r="D10" s="36" t="s">
        <v>116</v>
      </c>
      <c r="E10" s="118"/>
      <c r="F10" s="94" t="s">
        <v>3</v>
      </c>
      <c r="G10" s="15" t="s">
        <v>41</v>
      </c>
      <c r="H10" s="118"/>
      <c r="I10" s="17"/>
      <c r="J10" s="76"/>
      <c r="K10" s="36"/>
      <c r="L10" s="76"/>
      <c r="M10" s="80" t="s">
        <v>3</v>
      </c>
      <c r="N10" s="15" t="s">
        <v>41</v>
      </c>
      <c r="O10" s="76"/>
      <c r="P10" s="17">
        <f>O10*L10</f>
        <v>0</v>
      </c>
    </row>
    <row r="11" spans="1:16" s="73" customFormat="1" x14ac:dyDescent="0.25">
      <c r="A11" s="67" t="s">
        <v>1</v>
      </c>
      <c r="B11" s="14" t="s">
        <v>1</v>
      </c>
      <c r="C11" s="118"/>
      <c r="D11" s="36"/>
      <c r="E11" s="118"/>
      <c r="F11" s="94"/>
      <c r="G11" s="15"/>
      <c r="H11" s="118"/>
      <c r="I11" s="17"/>
      <c r="J11" s="76"/>
      <c r="K11" s="36"/>
      <c r="L11" s="76"/>
      <c r="M11" s="80"/>
      <c r="N11" s="15"/>
      <c r="O11" s="76"/>
      <c r="P11" s="17"/>
    </row>
    <row r="12" spans="1:16" s="11" customFormat="1" ht="47.25" x14ac:dyDescent="0.25">
      <c r="A12" s="67" t="s">
        <v>117</v>
      </c>
      <c r="B12" s="14" t="s">
        <v>78</v>
      </c>
      <c r="C12" s="118"/>
      <c r="D12" s="36" t="s">
        <v>116</v>
      </c>
      <c r="E12" s="118"/>
      <c r="F12" s="94" t="s">
        <v>3</v>
      </c>
      <c r="G12" s="15" t="s">
        <v>41</v>
      </c>
      <c r="H12" s="118"/>
      <c r="I12" s="17"/>
      <c r="J12" s="76"/>
      <c r="K12" s="36" t="s">
        <v>116</v>
      </c>
      <c r="L12" s="76"/>
      <c r="M12" s="80" t="s">
        <v>3</v>
      </c>
      <c r="N12" s="15" t="s">
        <v>41</v>
      </c>
      <c r="O12" s="76"/>
      <c r="P12" s="17"/>
    </row>
    <row r="13" spans="1:16" s="11" customFormat="1" x14ac:dyDescent="0.25">
      <c r="A13" s="67" t="s">
        <v>1</v>
      </c>
      <c r="B13" s="14" t="s">
        <v>1</v>
      </c>
      <c r="C13" s="118"/>
      <c r="D13" s="36"/>
      <c r="E13" s="118"/>
      <c r="F13" s="94"/>
      <c r="G13" s="15"/>
      <c r="H13" s="118"/>
      <c r="I13" s="17"/>
      <c r="J13" s="76"/>
      <c r="K13" s="36"/>
      <c r="L13" s="76"/>
      <c r="M13" s="80"/>
      <c r="N13" s="15"/>
      <c r="O13" s="76"/>
      <c r="P13" s="17"/>
    </row>
    <row r="14" spans="1:16" s="11" customFormat="1" x14ac:dyDescent="0.25">
      <c r="A14" s="67">
        <v>2</v>
      </c>
      <c r="B14" s="38" t="s">
        <v>105</v>
      </c>
      <c r="C14" s="118" t="s">
        <v>100</v>
      </c>
      <c r="D14" s="118" t="s">
        <v>100</v>
      </c>
      <c r="E14" s="118" t="s">
        <v>100</v>
      </c>
      <c r="F14" s="118" t="s">
        <v>100</v>
      </c>
      <c r="G14" s="118" t="s">
        <v>100</v>
      </c>
      <c r="H14" s="118" t="s">
        <v>100</v>
      </c>
      <c r="I14" s="118" t="s">
        <v>100</v>
      </c>
      <c r="J14" s="76" t="s">
        <v>100</v>
      </c>
      <c r="K14" s="76" t="s">
        <v>100</v>
      </c>
      <c r="L14" s="76" t="s">
        <v>100</v>
      </c>
      <c r="M14" s="76" t="s">
        <v>100</v>
      </c>
      <c r="N14" s="76" t="s">
        <v>100</v>
      </c>
      <c r="O14" s="76" t="s">
        <v>100</v>
      </c>
      <c r="P14" s="76" t="s">
        <v>100</v>
      </c>
    </row>
    <row r="15" spans="1:16" s="11" customFormat="1" ht="31.5" x14ac:dyDescent="0.25">
      <c r="A15" s="67" t="s">
        <v>83</v>
      </c>
      <c r="B15" s="14" t="s">
        <v>77</v>
      </c>
      <c r="C15" s="118"/>
      <c r="D15" s="36" t="s">
        <v>108</v>
      </c>
      <c r="E15" s="118"/>
      <c r="F15" s="94" t="s">
        <v>3</v>
      </c>
      <c r="G15" s="15" t="s">
        <v>40</v>
      </c>
      <c r="H15" s="118"/>
      <c r="I15" s="17"/>
      <c r="J15" s="76"/>
      <c r="K15" s="36" t="s">
        <v>108</v>
      </c>
      <c r="L15" s="76"/>
      <c r="M15" s="80" t="s">
        <v>3</v>
      </c>
      <c r="N15" s="15" t="s">
        <v>40</v>
      </c>
      <c r="O15" s="76"/>
      <c r="P15" s="17"/>
    </row>
    <row r="16" spans="1:16" s="11" customFormat="1" ht="31.5" x14ac:dyDescent="0.25">
      <c r="A16" s="67" t="s">
        <v>84</v>
      </c>
      <c r="B16" s="14" t="s">
        <v>78</v>
      </c>
      <c r="C16" s="118"/>
      <c r="D16" s="36" t="s">
        <v>108</v>
      </c>
      <c r="E16" s="118"/>
      <c r="F16" s="94" t="s">
        <v>3</v>
      </c>
      <c r="G16" s="15" t="s">
        <v>40</v>
      </c>
      <c r="H16" s="118"/>
      <c r="I16" s="17"/>
      <c r="J16" s="76"/>
      <c r="K16" s="36" t="s">
        <v>108</v>
      </c>
      <c r="L16" s="76"/>
      <c r="M16" s="80" t="s">
        <v>3</v>
      </c>
      <c r="N16" s="15" t="s">
        <v>40</v>
      </c>
      <c r="O16" s="76"/>
      <c r="P16" s="17"/>
    </row>
    <row r="17" spans="1:16" s="11" customFormat="1" x14ac:dyDescent="0.25">
      <c r="A17" s="67" t="s">
        <v>1</v>
      </c>
      <c r="B17" s="14" t="s">
        <v>1</v>
      </c>
      <c r="C17" s="118"/>
      <c r="D17" s="36"/>
      <c r="E17" s="118"/>
      <c r="F17" s="94"/>
      <c r="G17" s="15"/>
      <c r="H17" s="118"/>
      <c r="I17" s="17"/>
      <c r="J17" s="76"/>
      <c r="K17" s="36"/>
      <c r="L17" s="76"/>
      <c r="M17" s="80"/>
      <c r="N17" s="15"/>
      <c r="O17" s="76"/>
      <c r="P17" s="17"/>
    </row>
    <row r="18" spans="1:16" s="11" customFormat="1" ht="27" customHeight="1" x14ac:dyDescent="0.25">
      <c r="A18" s="67">
        <v>3</v>
      </c>
      <c r="B18" s="39" t="s">
        <v>19</v>
      </c>
      <c r="C18" s="118" t="s">
        <v>100</v>
      </c>
      <c r="D18" s="118" t="s">
        <v>100</v>
      </c>
      <c r="E18" s="118" t="s">
        <v>100</v>
      </c>
      <c r="F18" s="118" t="s">
        <v>100</v>
      </c>
      <c r="G18" s="118" t="s">
        <v>100</v>
      </c>
      <c r="H18" s="118" t="s">
        <v>100</v>
      </c>
      <c r="I18" s="118" t="s">
        <v>100</v>
      </c>
      <c r="J18" s="76" t="s">
        <v>100</v>
      </c>
      <c r="K18" s="76" t="s">
        <v>100</v>
      </c>
      <c r="L18" s="76" t="s">
        <v>100</v>
      </c>
      <c r="M18" s="76" t="s">
        <v>100</v>
      </c>
      <c r="N18" s="76" t="s">
        <v>100</v>
      </c>
      <c r="O18" s="76" t="s">
        <v>100</v>
      </c>
      <c r="P18" s="76" t="s">
        <v>100</v>
      </c>
    </row>
    <row r="19" spans="1:16" s="11" customFormat="1" ht="63" x14ac:dyDescent="0.25">
      <c r="A19" s="67" t="s">
        <v>85</v>
      </c>
      <c r="B19" s="14" t="s">
        <v>77</v>
      </c>
      <c r="C19" s="118"/>
      <c r="D19" s="36" t="s">
        <v>109</v>
      </c>
      <c r="E19" s="118"/>
      <c r="F19" s="37" t="s">
        <v>20</v>
      </c>
      <c r="G19" s="15" t="s">
        <v>42</v>
      </c>
      <c r="H19" s="118"/>
      <c r="I19" s="17"/>
      <c r="J19" s="76"/>
      <c r="K19" s="36" t="s">
        <v>109</v>
      </c>
      <c r="L19" s="76"/>
      <c r="M19" s="37" t="s">
        <v>20</v>
      </c>
      <c r="N19" s="15" t="s">
        <v>42</v>
      </c>
      <c r="O19" s="76"/>
      <c r="P19" s="17"/>
    </row>
    <row r="20" spans="1:16" s="11" customFormat="1" ht="63" x14ac:dyDescent="0.25">
      <c r="A20" s="67" t="s">
        <v>86</v>
      </c>
      <c r="B20" s="14" t="s">
        <v>78</v>
      </c>
      <c r="C20" s="118"/>
      <c r="D20" s="36" t="s">
        <v>109</v>
      </c>
      <c r="E20" s="118"/>
      <c r="F20" s="37" t="s">
        <v>20</v>
      </c>
      <c r="G20" s="15" t="s">
        <v>42</v>
      </c>
      <c r="H20" s="118"/>
      <c r="I20" s="17"/>
      <c r="J20" s="76"/>
      <c r="K20" s="36" t="s">
        <v>109</v>
      </c>
      <c r="L20" s="76"/>
      <c r="M20" s="37" t="s">
        <v>20</v>
      </c>
      <c r="N20" s="15" t="s">
        <v>42</v>
      </c>
      <c r="O20" s="76"/>
      <c r="P20" s="17"/>
    </row>
    <row r="21" spans="1:16" s="11" customFormat="1" x14ac:dyDescent="0.25">
      <c r="A21" s="67" t="s">
        <v>1</v>
      </c>
      <c r="B21" s="14" t="s">
        <v>1</v>
      </c>
      <c r="C21" s="118"/>
      <c r="D21" s="36"/>
      <c r="E21" s="118"/>
      <c r="F21" s="37"/>
      <c r="G21" s="15"/>
      <c r="H21" s="118"/>
      <c r="I21" s="17"/>
      <c r="J21" s="76"/>
      <c r="K21" s="36"/>
      <c r="L21" s="76"/>
      <c r="M21" s="37"/>
      <c r="N21" s="15"/>
      <c r="O21" s="76"/>
      <c r="P21" s="17"/>
    </row>
    <row r="22" spans="1:16" s="11" customFormat="1" x14ac:dyDescent="0.25">
      <c r="A22" s="67">
        <v>4</v>
      </c>
      <c r="B22" s="14" t="s">
        <v>6</v>
      </c>
      <c r="C22" s="118"/>
      <c r="D22" s="36"/>
      <c r="E22" s="118"/>
      <c r="F22" s="118"/>
      <c r="G22" s="118"/>
      <c r="H22" s="118"/>
      <c r="I22" s="17"/>
      <c r="J22" s="76"/>
      <c r="K22" s="36"/>
      <c r="L22" s="76"/>
      <c r="M22" s="76"/>
      <c r="N22" s="76"/>
      <c r="O22" s="76"/>
      <c r="P22" s="17"/>
    </row>
    <row r="23" spans="1:16" s="11" customFormat="1" ht="31.5" x14ac:dyDescent="0.25">
      <c r="A23" s="67" t="s">
        <v>99</v>
      </c>
      <c r="B23" s="14" t="s">
        <v>77</v>
      </c>
      <c r="C23" s="118"/>
      <c r="D23" s="36"/>
      <c r="E23" s="118"/>
      <c r="F23" s="94" t="s">
        <v>3</v>
      </c>
      <c r="G23" s="15" t="s">
        <v>43</v>
      </c>
      <c r="H23" s="118"/>
      <c r="I23" s="17"/>
      <c r="J23" s="76"/>
      <c r="K23" s="36"/>
      <c r="L23" s="76"/>
      <c r="M23" s="80" t="s">
        <v>3</v>
      </c>
      <c r="N23" s="15" t="s">
        <v>43</v>
      </c>
      <c r="O23" s="3"/>
      <c r="P23" s="17">
        <f>O23*L23</f>
        <v>0</v>
      </c>
    </row>
    <row r="24" spans="1:16" s="11" customFormat="1" ht="31.5" x14ac:dyDescent="0.25">
      <c r="A24" s="67" t="s">
        <v>118</v>
      </c>
      <c r="B24" s="14" t="s">
        <v>78</v>
      </c>
      <c r="C24" s="118"/>
      <c r="D24" s="36"/>
      <c r="E24" s="118"/>
      <c r="F24" s="94" t="s">
        <v>3</v>
      </c>
      <c r="G24" s="15" t="s">
        <v>43</v>
      </c>
      <c r="H24" s="118"/>
      <c r="I24" s="17"/>
      <c r="J24" s="76"/>
      <c r="K24" s="36"/>
      <c r="L24" s="76"/>
      <c r="M24" s="80" t="s">
        <v>3</v>
      </c>
      <c r="N24" s="15" t="s">
        <v>43</v>
      </c>
      <c r="O24" s="76"/>
      <c r="P24" s="17"/>
    </row>
    <row r="25" spans="1:16" s="11" customFormat="1" ht="15" customHeight="1" x14ac:dyDescent="0.25">
      <c r="A25" s="67" t="s">
        <v>1</v>
      </c>
      <c r="B25" s="14" t="s">
        <v>1</v>
      </c>
      <c r="C25" s="118"/>
      <c r="D25" s="36"/>
      <c r="E25" s="118"/>
      <c r="F25" s="94"/>
      <c r="G25" s="15"/>
      <c r="H25" s="118"/>
      <c r="I25" s="17"/>
      <c r="J25" s="76"/>
      <c r="K25" s="36"/>
      <c r="L25" s="76"/>
      <c r="M25" s="80"/>
      <c r="N25" s="15"/>
      <c r="O25" s="76"/>
      <c r="P25" s="17"/>
    </row>
    <row r="26" spans="1:16" ht="50.25" customHeight="1" x14ac:dyDescent="0.25">
      <c r="A26" s="67"/>
      <c r="B26" s="53" t="s">
        <v>54</v>
      </c>
      <c r="C26" s="21"/>
      <c r="D26" s="118"/>
      <c r="E26" s="118"/>
      <c r="F26" s="118"/>
      <c r="G26" s="3"/>
      <c r="H26" s="3"/>
      <c r="I26" s="22"/>
      <c r="J26" s="21"/>
      <c r="K26" s="76"/>
      <c r="L26" s="76"/>
      <c r="M26" s="76"/>
      <c r="N26" s="3"/>
      <c r="O26" s="3"/>
      <c r="P26" s="22">
        <f>P9+P10+P23</f>
        <v>0</v>
      </c>
    </row>
    <row r="27" spans="1:16" ht="15.75" customHeight="1" x14ac:dyDescent="0.25">
      <c r="D27" s="7"/>
      <c r="J27" s="32"/>
      <c r="K27" s="32"/>
    </row>
    <row r="28" spans="1:16" s="54" customFormat="1" ht="18.75" customHeight="1" x14ac:dyDescent="0.25">
      <c r="A28" s="174"/>
      <c r="B28" s="174"/>
      <c r="C28" s="174"/>
      <c r="D28" s="174"/>
      <c r="E28" s="174"/>
      <c r="F28" s="174"/>
      <c r="G28" s="174"/>
      <c r="H28" s="78"/>
      <c r="I28" s="35"/>
    </row>
    <row r="29" spans="1:16" s="54" customFormat="1" ht="41.25" customHeight="1" x14ac:dyDescent="0.25">
      <c r="A29" s="174"/>
      <c r="B29" s="174"/>
      <c r="C29" s="174"/>
      <c r="D29" s="174"/>
      <c r="E29" s="174"/>
      <c r="F29" s="174"/>
      <c r="G29" s="174"/>
      <c r="H29" s="78"/>
      <c r="I29" s="35"/>
    </row>
    <row r="30" spans="1:16" s="54" customFormat="1" ht="38.25" customHeight="1" x14ac:dyDescent="0.25">
      <c r="A30" s="174"/>
      <c r="B30" s="174"/>
      <c r="C30" s="174"/>
      <c r="D30" s="174"/>
      <c r="E30" s="174"/>
      <c r="F30" s="174"/>
      <c r="G30" s="174"/>
      <c r="H30" s="81"/>
      <c r="I30" s="35"/>
    </row>
    <row r="31" spans="1:16" s="54" customFormat="1" ht="18.75" customHeight="1" x14ac:dyDescent="0.25">
      <c r="A31" s="175"/>
      <c r="B31" s="175"/>
      <c r="C31" s="175"/>
      <c r="D31" s="175"/>
      <c r="E31" s="175"/>
      <c r="F31" s="175"/>
      <c r="G31" s="175"/>
      <c r="H31" s="78"/>
      <c r="I31" s="35"/>
    </row>
    <row r="32" spans="1:16" s="54" customFormat="1" ht="217.5" customHeight="1" x14ac:dyDescent="0.25">
      <c r="A32" s="170"/>
      <c r="B32" s="173"/>
      <c r="C32" s="173"/>
      <c r="D32" s="173"/>
      <c r="E32" s="173"/>
      <c r="F32" s="173"/>
      <c r="G32" s="173"/>
      <c r="H32" s="78"/>
      <c r="I32" s="35"/>
    </row>
    <row r="33" spans="1:16" ht="53.25" customHeight="1" x14ac:dyDescent="0.25">
      <c r="A33" s="170"/>
      <c r="B33" s="171"/>
      <c r="C33" s="171"/>
      <c r="D33" s="171"/>
      <c r="E33" s="171"/>
      <c r="F33" s="171"/>
      <c r="G33" s="171"/>
    </row>
    <row r="34" spans="1:16" x14ac:dyDescent="0.25">
      <c r="A34" s="172"/>
      <c r="B34" s="172"/>
      <c r="C34" s="172"/>
      <c r="D34" s="172"/>
      <c r="E34" s="172"/>
      <c r="F34" s="172"/>
      <c r="G34" s="172"/>
    </row>
    <row r="35" spans="1:16" s="7" customFormat="1" x14ac:dyDescent="0.25">
      <c r="A35" s="63"/>
      <c r="B35" s="81"/>
      <c r="D35" s="4"/>
      <c r="G35" s="74"/>
      <c r="H35" s="7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3"/>
      <c r="B39" s="81"/>
      <c r="D39" s="4"/>
      <c r="G39" s="74"/>
      <c r="H39" s="7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zoomScale="70" zoomScaleNormal="70" zoomScaleSheetLayoutView="85" workbookViewId="0">
      <selection activeCell="G25" sqref="G25"/>
    </sheetView>
  </sheetViews>
  <sheetFormatPr defaultColWidth="9" defaultRowHeight="15.75" x14ac:dyDescent="0.25"/>
  <cols>
    <col min="1" max="1" width="6.375" style="63" customWidth="1"/>
    <col min="2" max="2" width="26.375" style="4" customWidth="1"/>
    <col min="3" max="3" width="14" style="7" customWidth="1"/>
    <col min="4" max="4" width="23.5" style="4" customWidth="1"/>
    <col min="5" max="5" width="7.75" style="7" customWidth="1"/>
    <col min="6" max="6" width="10.625" style="5" customWidth="1"/>
    <col min="7" max="10" width="10.625" style="6" customWidth="1"/>
    <col min="11" max="12" width="10.25" style="6" customWidth="1"/>
    <col min="13" max="13" width="10.875" style="6" customWidth="1"/>
    <col min="14" max="16384" width="9" style="6"/>
  </cols>
  <sheetData>
    <row r="1" spans="1:14" ht="15.75" customHeight="1" x14ac:dyDescent="0.25">
      <c r="M1" s="43" t="s">
        <v>48</v>
      </c>
    </row>
    <row r="2" spans="1:14" ht="24" customHeight="1" x14ac:dyDescent="0.3">
      <c r="M2" s="44" t="s">
        <v>46</v>
      </c>
    </row>
    <row r="3" spans="1:14" ht="24" customHeight="1" x14ac:dyDescent="0.3">
      <c r="M3" s="44" t="s">
        <v>47</v>
      </c>
      <c r="N3" s="54"/>
    </row>
    <row r="4" spans="1:14" ht="54" customHeight="1" x14ac:dyDescent="0.25">
      <c r="B4" s="160" t="s">
        <v>49</v>
      </c>
      <c r="C4" s="160"/>
      <c r="D4" s="160"/>
      <c r="E4" s="160"/>
      <c r="F4" s="160"/>
      <c r="G4" s="160"/>
      <c r="H4" s="160"/>
      <c r="I4" s="160"/>
      <c r="J4" s="160"/>
      <c r="K4" s="160"/>
      <c r="L4" s="50"/>
      <c r="M4" s="50"/>
      <c r="N4" s="59"/>
    </row>
    <row r="5" spans="1:14" ht="22.5" customHeight="1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54"/>
    </row>
    <row r="6" spans="1:14" ht="22.5" customHeight="1" x14ac:dyDescent="0.25">
      <c r="A6" s="162" t="str">
        <f>'т1 '!A6:P6</f>
        <v>Инвестиционная программа АО Чеченэнерго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54"/>
    </row>
    <row r="7" spans="1:14" ht="22.5" customHeight="1" x14ac:dyDescent="0.25">
      <c r="A7" s="162" t="str">
        <f>'т1 '!A7:P7</f>
        <v xml:space="preserve"> полное наименование субъекта электроэнергетики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54"/>
    </row>
    <row r="8" spans="1:14" ht="22.5" customHeight="1" x14ac:dyDescent="0.25">
      <c r="A8" s="162" t="s">
        <v>188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54"/>
    </row>
    <row r="9" spans="1:14" ht="23.25" customHeight="1" x14ac:dyDescent="0.25">
      <c r="A9" s="185" t="str">
        <f>'т1 '!A9:P9</f>
        <v>Наименование инвестиционного проекта:  Реконструкция ВЛ 110 кВ ПС Наурская - ПС  №84 (Л-185) с заменой существующего провода АС-150 на АС-185 по трассе протяжённостью 40,2 км.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</row>
    <row r="10" spans="1:14" ht="22.5" customHeight="1" x14ac:dyDescent="0.25">
      <c r="A10" s="141" t="str">
        <f>'т1 '!A10:P10</f>
        <v xml:space="preserve">Идентификатор инвестиционного проекта: </v>
      </c>
      <c r="B10" s="141"/>
      <c r="C10" s="141"/>
      <c r="D10" s="141" t="str">
        <f>'т1 '!D10:S10</f>
        <v>I_Che165</v>
      </c>
      <c r="E10" s="141"/>
      <c r="F10" s="141"/>
      <c r="G10" s="141"/>
      <c r="H10" s="141"/>
      <c r="I10" s="141"/>
      <c r="J10" s="141"/>
      <c r="K10" s="141"/>
      <c r="L10" s="141"/>
      <c r="M10" s="141"/>
    </row>
    <row r="11" spans="1:14" ht="22.5" customHeight="1" x14ac:dyDescent="0.25">
      <c r="A11" s="185" t="s">
        <v>189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</row>
    <row r="12" spans="1:14" ht="21" customHeight="1" x14ac:dyDescent="0.25">
      <c r="A12" s="185" t="str">
        <f>'т1 '!A12:P12</f>
        <v xml:space="preserve">           реквизиты решения органа исполнительной власти, утвердившего инвестиционную программу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</row>
    <row r="13" spans="1:14" x14ac:dyDescent="0.25">
      <c r="A13" s="185" t="str">
        <f>'т1 '!A13:P13</f>
        <v>Субъекты Российской Федерации, на территории которых реализуется инвестиционный проект: Чеченская республика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</row>
    <row r="14" spans="1:14" x14ac:dyDescent="0.25">
      <c r="A14" s="185" t="str">
        <f>'т1 '!A14:P14</f>
        <v>Тип инвестиционного проекта:     Строительство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</row>
    <row r="15" spans="1:14" x14ac:dyDescent="0.25">
      <c r="A15" s="185" t="str">
        <f>'т1 '!A15:P15</f>
        <v xml:space="preserve">       строительство и (или) реконструкция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</row>
    <row r="16" spans="1:14" ht="47.25" customHeight="1" x14ac:dyDescent="0.25">
      <c r="A16" s="189" t="s">
        <v>58</v>
      </c>
      <c r="B16" s="190"/>
      <c r="C16" s="190"/>
      <c r="D16" s="191"/>
      <c r="E16" s="95"/>
      <c r="F16" s="32"/>
      <c r="G16" s="32"/>
      <c r="H16" s="32"/>
      <c r="I16" s="32"/>
      <c r="J16" s="32"/>
      <c r="K16" s="23"/>
      <c r="L16" s="32"/>
      <c r="M16" s="96"/>
    </row>
    <row r="17" spans="1:15" ht="55.5" customHeight="1" x14ac:dyDescent="0.25">
      <c r="A17" s="71" t="s">
        <v>0</v>
      </c>
      <c r="B17" s="1" t="s">
        <v>57</v>
      </c>
      <c r="C17" s="94" t="s">
        <v>44</v>
      </c>
      <c r="D17" s="91" t="s">
        <v>45</v>
      </c>
      <c r="E17" s="92"/>
      <c r="F17" s="111"/>
      <c r="G17" s="111"/>
      <c r="H17" s="111"/>
      <c r="I17" s="111"/>
      <c r="J17" s="111"/>
      <c r="K17" s="35"/>
      <c r="L17" s="95"/>
      <c r="M17" s="96"/>
    </row>
    <row r="18" spans="1:15" ht="22.5" customHeight="1" x14ac:dyDescent="0.25">
      <c r="A18" s="71">
        <v>1</v>
      </c>
      <c r="B18" s="1">
        <v>2</v>
      </c>
      <c r="C18" s="94">
        <v>3</v>
      </c>
      <c r="D18" s="1">
        <v>4</v>
      </c>
      <c r="E18" s="92"/>
      <c r="F18" s="110"/>
      <c r="G18" s="110"/>
      <c r="H18" s="110"/>
      <c r="I18" s="110"/>
      <c r="J18" s="110"/>
      <c r="K18" s="54"/>
      <c r="L18" s="54"/>
      <c r="M18" s="96"/>
    </row>
    <row r="19" spans="1:15" ht="90" x14ac:dyDescent="0.25">
      <c r="A19" s="72">
        <v>1</v>
      </c>
      <c r="B19" s="2" t="s">
        <v>59</v>
      </c>
      <c r="C19" s="97">
        <v>465066.85559999995</v>
      </c>
      <c r="D19" s="97">
        <f>'т4 '!P32</f>
        <v>465066.85559999995</v>
      </c>
      <c r="E19" s="92"/>
      <c r="F19" s="32"/>
      <c r="G19" s="32"/>
      <c r="H19" s="32"/>
      <c r="I19" s="32"/>
      <c r="J19" s="32"/>
      <c r="K19" s="54"/>
      <c r="L19" s="54"/>
      <c r="M19" s="96"/>
    </row>
    <row r="20" spans="1:15" ht="26.25" customHeight="1" x14ac:dyDescent="0.25">
      <c r="A20" s="72">
        <v>2</v>
      </c>
      <c r="B20" s="2" t="s">
        <v>156</v>
      </c>
      <c r="C20" s="97">
        <v>93013.371119999996</v>
      </c>
      <c r="D20" s="98">
        <f>D19*0.2</f>
        <v>93013.371119999996</v>
      </c>
      <c r="E20" s="92"/>
      <c r="F20" s="181" t="s">
        <v>128</v>
      </c>
      <c r="G20" s="182"/>
      <c r="H20" s="182"/>
      <c r="I20" s="182"/>
      <c r="J20" s="182"/>
      <c r="K20" s="182"/>
      <c r="L20" s="182"/>
      <c r="M20" s="182"/>
      <c r="N20" s="182"/>
      <c r="O20" s="183"/>
    </row>
    <row r="21" spans="1:15" ht="126.75" customHeight="1" x14ac:dyDescent="0.25">
      <c r="A21" s="72">
        <v>3</v>
      </c>
      <c r="B21" s="2" t="s">
        <v>129</v>
      </c>
      <c r="C21" s="97">
        <v>558080.22671999992</v>
      </c>
      <c r="D21" s="98">
        <f>D19+D20</f>
        <v>558080.22671999992</v>
      </c>
      <c r="E21" s="92"/>
      <c r="F21" s="145">
        <v>2018</v>
      </c>
      <c r="G21" s="145">
        <v>2019</v>
      </c>
      <c r="H21" s="145">
        <v>2020</v>
      </c>
      <c r="I21" s="145">
        <v>2021</v>
      </c>
      <c r="J21" s="145">
        <v>2022</v>
      </c>
      <c r="K21" s="145">
        <v>2023</v>
      </c>
      <c r="L21" s="145">
        <v>2024</v>
      </c>
      <c r="M21" s="145">
        <v>2025</v>
      </c>
      <c r="N21" s="145">
        <v>2026</v>
      </c>
      <c r="O21" s="145">
        <v>2027</v>
      </c>
    </row>
    <row r="22" spans="1:15" ht="48.75" x14ac:dyDescent="0.25">
      <c r="A22" s="55" t="s">
        <v>121</v>
      </c>
      <c r="B22" s="112" t="s">
        <v>61</v>
      </c>
      <c r="C22" s="97">
        <v>705692.68283730315</v>
      </c>
      <c r="D22" s="146">
        <f>D23+D24*((D26/D25*(F22+100)/200+D27/D25*(G22+100)/200*F22/100+D28/D25*(H22+100)/200*G22/100*F22/100+D29/D25*(I22+100)/200*H22/100*G22/100*F22/100+D30/D25*(J22+100)/200*I22/100*H22/100*G22/100*F22/100+D31/D25*(K22+100)/200*J22/100*I22/100*H22/100*G22/100*F22/100))</f>
        <v>715787.84258598567</v>
      </c>
      <c r="E22" s="113"/>
      <c r="F22" s="148">
        <v>105.3</v>
      </c>
      <c r="G22" s="149">
        <v>106.8</v>
      </c>
      <c r="H22" s="149">
        <v>106.2</v>
      </c>
      <c r="I22" s="150">
        <v>105.1</v>
      </c>
      <c r="J22" s="151">
        <v>105.10035646544816</v>
      </c>
      <c r="K22" s="147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5" ht="64.5" x14ac:dyDescent="0.25">
      <c r="A23" s="55" t="s">
        <v>122</v>
      </c>
      <c r="B23" s="114" t="s">
        <v>106</v>
      </c>
      <c r="C23" s="97">
        <v>0</v>
      </c>
      <c r="D23" s="116">
        <v>0</v>
      </c>
      <c r="E23" s="6"/>
      <c r="F23" s="32"/>
      <c r="G23" s="32"/>
      <c r="H23" s="32"/>
      <c r="I23" s="32"/>
      <c r="J23" s="32"/>
    </row>
    <row r="24" spans="1:15" ht="51.75" x14ac:dyDescent="0.25">
      <c r="A24" s="55" t="s">
        <v>123</v>
      </c>
      <c r="B24" s="114" t="s">
        <v>120</v>
      </c>
      <c r="C24" s="97">
        <v>558080.22671999992</v>
      </c>
      <c r="D24" s="97">
        <f>D21-D23</f>
        <v>558080.22671999992</v>
      </c>
      <c r="E24" s="6"/>
      <c r="F24" s="32"/>
      <c r="G24" s="32"/>
      <c r="H24" s="32"/>
      <c r="I24" s="32"/>
      <c r="J24" s="32"/>
      <c r="M24" s="54"/>
    </row>
    <row r="25" spans="1:15" ht="78.75" x14ac:dyDescent="0.25">
      <c r="A25" s="55" t="s">
        <v>119</v>
      </c>
      <c r="B25" s="114" t="s">
        <v>60</v>
      </c>
      <c r="C25" s="97">
        <v>509934.61199599999</v>
      </c>
      <c r="D25" s="97">
        <f>SUM(D26:D31)</f>
        <v>624247.60262041749</v>
      </c>
      <c r="E25" s="99"/>
      <c r="F25" s="40"/>
      <c r="G25" s="40"/>
      <c r="H25" s="40"/>
      <c r="I25" s="40"/>
      <c r="J25" s="40"/>
      <c r="M25" s="54"/>
    </row>
    <row r="26" spans="1:15" ht="16.5" x14ac:dyDescent="0.25">
      <c r="A26" s="55" t="s">
        <v>55</v>
      </c>
      <c r="B26" s="115" t="s">
        <v>131</v>
      </c>
      <c r="C26" s="97">
        <v>0</v>
      </c>
      <c r="D26" s="116">
        <f>VLOOKUP($D$10,'[1]Формат ИПР'!$D:$DG,66,0)*1000</f>
        <v>0</v>
      </c>
      <c r="E26" s="6"/>
      <c r="F26" s="6"/>
      <c r="M26" s="54"/>
    </row>
    <row r="27" spans="1:15" ht="16.5" x14ac:dyDescent="0.25">
      <c r="A27" s="55" t="s">
        <v>56</v>
      </c>
      <c r="B27" s="115" t="s">
        <v>133</v>
      </c>
      <c r="C27" s="97">
        <v>0</v>
      </c>
      <c r="D27" s="116">
        <f>VLOOKUP($D$10,'[1]Формат ИПР'!$D:$DG,68,0)*1000</f>
        <v>0</v>
      </c>
      <c r="E27" s="6"/>
      <c r="F27" s="6"/>
    </row>
    <row r="28" spans="1:15" ht="16.5" x14ac:dyDescent="0.25">
      <c r="A28" s="55" t="s">
        <v>62</v>
      </c>
      <c r="B28" s="115" t="s">
        <v>134</v>
      </c>
      <c r="C28" s="97">
        <v>38943.937199999993</v>
      </c>
      <c r="D28" s="116">
        <f>VLOOKUP($D$10,'[1]Формат ИПР'!$D:$DG,70,0)*1000</f>
        <v>38943.937199999993</v>
      </c>
      <c r="E28" s="23"/>
      <c r="F28" s="6"/>
    </row>
    <row r="29" spans="1:15" ht="16.5" x14ac:dyDescent="0.25">
      <c r="A29" s="55" t="s">
        <v>130</v>
      </c>
      <c r="B29" s="115" t="s">
        <v>135</v>
      </c>
      <c r="C29" s="97">
        <v>200666.36633493041</v>
      </c>
      <c r="D29" s="116">
        <f>VLOOKUP($D$10,'[1]Формат ИПР'!$D:$DG,72,0)*1000</f>
        <v>200666.36633000002</v>
      </c>
      <c r="E29" s="23"/>
      <c r="F29" s="6"/>
    </row>
    <row r="30" spans="1:15" ht="16.5" x14ac:dyDescent="0.25">
      <c r="A30" s="55" t="s">
        <v>132</v>
      </c>
      <c r="B30" s="115" t="s">
        <v>136</v>
      </c>
      <c r="C30" s="97">
        <v>165154.78910041746</v>
      </c>
      <c r="D30" s="116">
        <f>VLOOKUP($D$10,'[1]Формат ИПР'!$D:$DG,74,0)*1000</f>
        <v>157676.10904402912</v>
      </c>
      <c r="E30" s="23"/>
      <c r="F30" s="6"/>
    </row>
    <row r="31" spans="1:15" ht="16.5" x14ac:dyDescent="0.25">
      <c r="A31" s="55" t="s">
        <v>186</v>
      </c>
      <c r="B31" s="115" t="s">
        <v>187</v>
      </c>
      <c r="C31" s="97">
        <v>105169.51936065214</v>
      </c>
      <c r="D31" s="116">
        <f>VLOOKUP($D$10,'[1]Формат ИПР'!$D:$DG,75,0)*1000</f>
        <v>226961.19004638834</v>
      </c>
      <c r="E31" s="23"/>
      <c r="F31" s="6"/>
    </row>
    <row r="32" spans="1:15" ht="16.5" x14ac:dyDescent="0.25">
      <c r="A32" s="55" t="s">
        <v>190</v>
      </c>
      <c r="B32" s="115" t="s">
        <v>191</v>
      </c>
      <c r="C32" s="97"/>
      <c r="D32" s="116">
        <f>VLOOKUP($D$10,'[1]Формат ИПР'!$D:$DG,77,0)*1000</f>
        <v>0</v>
      </c>
      <c r="E32" s="23"/>
      <c r="F32" s="6"/>
    </row>
    <row r="33" spans="1:13" ht="16.5" x14ac:dyDescent="0.25">
      <c r="A33" s="55" t="s">
        <v>192</v>
      </c>
      <c r="B33" s="115" t="s">
        <v>193</v>
      </c>
      <c r="C33" s="97"/>
      <c r="D33" s="116">
        <f>VLOOKUP($D$10,'[1]Формат ИПР'!$D:$DG,79,0)*1000</f>
        <v>0</v>
      </c>
      <c r="E33" s="23"/>
      <c r="F33" s="6"/>
    </row>
    <row r="34" spans="1:13" ht="16.5" x14ac:dyDescent="0.25">
      <c r="A34" s="55" t="s">
        <v>194</v>
      </c>
      <c r="B34" s="115" t="s">
        <v>195</v>
      </c>
      <c r="C34" s="97"/>
      <c r="D34" s="116">
        <f>VLOOKUP($D$10,'[1]Формат ИПР'!$D:$DG,81,0)*1000</f>
        <v>0</v>
      </c>
      <c r="E34" s="23"/>
      <c r="F34" s="6"/>
    </row>
    <row r="35" spans="1:13" ht="16.5" x14ac:dyDescent="0.25">
      <c r="A35" s="55" t="s">
        <v>196</v>
      </c>
      <c r="B35" s="115" t="s">
        <v>197</v>
      </c>
      <c r="C35" s="97"/>
      <c r="D35" s="116">
        <f>VLOOKUP($D$10,'[1]Формат ИПР'!$D:$DG,83,0)*1000</f>
        <v>0</v>
      </c>
      <c r="E35" s="23"/>
      <c r="F35" s="6"/>
    </row>
    <row r="36" spans="1:13" ht="16.5" x14ac:dyDescent="0.25">
      <c r="A36" s="55" t="s">
        <v>198</v>
      </c>
      <c r="B36" s="115" t="s">
        <v>199</v>
      </c>
      <c r="C36" s="97"/>
      <c r="D36" s="116">
        <v>0</v>
      </c>
      <c r="E36" s="23"/>
      <c r="F36" s="6"/>
    </row>
    <row r="37" spans="1:13" x14ac:dyDescent="0.25">
      <c r="A37" s="100"/>
      <c r="B37" s="93"/>
      <c r="C37" s="187"/>
      <c r="D37" s="187"/>
      <c r="E37" s="139"/>
    </row>
    <row r="38" spans="1:13" ht="18" x14ac:dyDescent="0.25">
      <c r="A38" s="188" t="s">
        <v>137</v>
      </c>
      <c r="B38" s="188"/>
      <c r="C38" s="188"/>
      <c r="D38" s="188"/>
      <c r="E38" s="188"/>
    </row>
    <row r="39" spans="1:13" x14ac:dyDescent="0.25">
      <c r="A39" s="186" t="s">
        <v>138</v>
      </c>
      <c r="B39" s="186"/>
      <c r="C39" s="186"/>
      <c r="D39" s="186"/>
      <c r="E39" s="186"/>
    </row>
    <row r="40" spans="1:13" x14ac:dyDescent="0.25">
      <c r="A40" s="186" t="s">
        <v>139</v>
      </c>
      <c r="B40" s="186"/>
      <c r="C40" s="186"/>
      <c r="D40" s="186"/>
      <c r="E40" s="186"/>
    </row>
    <row r="41" spans="1:13" x14ac:dyDescent="0.25">
      <c r="A41" s="186" t="s">
        <v>140</v>
      </c>
      <c r="B41" s="186"/>
      <c r="C41" s="186"/>
      <c r="D41" s="186"/>
      <c r="E41" s="186"/>
      <c r="F41" s="35"/>
      <c r="G41" s="54"/>
      <c r="H41" s="54"/>
      <c r="I41" s="54"/>
      <c r="J41" s="54"/>
      <c r="K41" s="54"/>
      <c r="L41" s="54"/>
      <c r="M41" s="54"/>
    </row>
    <row r="42" spans="1:13" x14ac:dyDescent="0.25">
      <c r="A42" s="102"/>
      <c r="B42" s="102"/>
      <c r="C42" s="102"/>
      <c r="D42" s="102"/>
      <c r="E42" s="102"/>
      <c r="F42" s="35"/>
      <c r="G42" s="54"/>
      <c r="H42" s="54"/>
      <c r="I42" s="54"/>
      <c r="J42" s="54"/>
      <c r="K42" s="54"/>
      <c r="L42" s="54"/>
      <c r="M42" s="54"/>
    </row>
    <row r="43" spans="1:13" x14ac:dyDescent="0.25">
      <c r="A43" s="174"/>
      <c r="B43" s="174"/>
      <c r="C43" s="174"/>
      <c r="D43" s="174"/>
      <c r="E43" s="174"/>
      <c r="F43" s="35"/>
      <c r="G43" s="54"/>
      <c r="H43" s="54"/>
      <c r="I43" s="54"/>
      <c r="J43" s="54"/>
      <c r="K43" s="54"/>
      <c r="L43" s="54"/>
      <c r="M43" s="54"/>
    </row>
    <row r="44" spans="1:13" ht="31.5" customHeight="1" x14ac:dyDescent="0.25">
      <c r="A44" s="184" t="s">
        <v>144</v>
      </c>
      <c r="B44" s="184"/>
      <c r="C44" s="184"/>
      <c r="D44" s="103"/>
      <c r="E44" s="192" t="s">
        <v>145</v>
      </c>
      <c r="F44" s="192"/>
      <c r="G44" s="54"/>
      <c r="H44" s="54"/>
      <c r="I44" s="54"/>
      <c r="J44" s="54"/>
      <c r="K44" s="54"/>
      <c r="L44" s="54"/>
    </row>
    <row r="45" spans="1:13" x14ac:dyDescent="0.25">
      <c r="A45" s="106"/>
      <c r="B45" s="107"/>
      <c r="C45" s="108"/>
      <c r="D45" s="101" t="s">
        <v>141</v>
      </c>
      <c r="E45" s="103"/>
      <c r="F45" s="35"/>
      <c r="G45" s="54"/>
      <c r="H45" s="54"/>
      <c r="I45" s="54"/>
      <c r="J45" s="54"/>
      <c r="K45" s="54"/>
      <c r="L45" s="54"/>
    </row>
    <row r="46" spans="1:13" x14ac:dyDescent="0.25">
      <c r="A46" s="106"/>
      <c r="B46" s="108"/>
      <c r="C46" s="108"/>
      <c r="D46" s="103"/>
      <c r="E46" s="103"/>
      <c r="F46" s="35"/>
      <c r="G46" s="54"/>
      <c r="H46" s="54"/>
      <c r="I46" s="54"/>
      <c r="J46" s="54"/>
      <c r="K46" s="54"/>
      <c r="L46" s="54"/>
    </row>
    <row r="47" spans="1:13" x14ac:dyDescent="0.25">
      <c r="A47" s="184"/>
      <c r="B47" s="184"/>
      <c r="C47" s="184"/>
      <c r="D47" s="104"/>
      <c r="E47" s="104"/>
      <c r="F47" s="35"/>
      <c r="G47" s="54"/>
      <c r="H47" s="54"/>
      <c r="I47" s="54"/>
      <c r="J47" s="54"/>
      <c r="K47" s="54"/>
      <c r="L47" s="54"/>
    </row>
    <row r="48" spans="1:13" x14ac:dyDescent="0.25">
      <c r="A48" s="109"/>
      <c r="B48" s="107"/>
      <c r="C48" s="108"/>
      <c r="D48" s="101"/>
      <c r="E48" s="105"/>
      <c r="F48" s="35"/>
      <c r="G48" s="54"/>
      <c r="H48" s="54"/>
      <c r="I48" s="54"/>
      <c r="J48" s="54"/>
      <c r="K48" s="54"/>
      <c r="L48" s="54"/>
    </row>
  </sheetData>
  <mergeCells count="22">
    <mergeCell ref="A44:C44"/>
    <mergeCell ref="F20:O20"/>
    <mergeCell ref="A47:C47"/>
    <mergeCell ref="A9:M9"/>
    <mergeCell ref="A41:E41"/>
    <mergeCell ref="A43:E43"/>
    <mergeCell ref="C37:D37"/>
    <mergeCell ref="A38:E38"/>
    <mergeCell ref="A39:E39"/>
    <mergeCell ref="A40:E40"/>
    <mergeCell ref="A11:M11"/>
    <mergeCell ref="A12:M12"/>
    <mergeCell ref="A13:M13"/>
    <mergeCell ref="A14:M14"/>
    <mergeCell ref="A15:M15"/>
    <mergeCell ref="A16:D16"/>
    <mergeCell ref="E44:F44"/>
    <mergeCell ref="B4:K4"/>
    <mergeCell ref="A5:M5"/>
    <mergeCell ref="A6:M6"/>
    <mergeCell ref="A7:M7"/>
    <mergeCell ref="A8:M8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т1 </vt:lpstr>
      <vt:lpstr>т2</vt:lpstr>
      <vt:lpstr>т3</vt:lpstr>
      <vt:lpstr>т4 </vt:lpstr>
      <vt:lpstr>т5</vt:lpstr>
      <vt:lpstr>т6</vt:lpstr>
      <vt:lpstr>'т1 '!Заголовки_для_печати</vt:lpstr>
      <vt:lpstr>т2!Заголовки_для_печати</vt:lpstr>
      <vt:lpstr>т3!Заголовки_для_печати</vt:lpstr>
      <vt:lpstr>т5!Заголовки_для_печати</vt:lpstr>
      <vt:lpstr>т6!Заголовки_для_печати</vt:lpstr>
      <vt:lpstr>'т1 '!Область_печати</vt:lpstr>
      <vt:lpstr>т2!Область_печати</vt:lpstr>
      <vt:lpstr>т3!Область_печати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2022-03-25T13:17:29Z</dcterms:modified>
</cp:coreProperties>
</file>